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autoCompressPictures="0"/>
  <mc:AlternateContent xmlns:mc="http://schemas.openxmlformats.org/markup-compatibility/2006">
    <mc:Choice Requires="x15">
      <x15ac:absPath xmlns:x15ac="http://schemas.microsoft.com/office/spreadsheetml/2010/11/ac" url="P:\RoHS_REACH_Conflict\Conflict Minerals\"/>
    </mc:Choice>
  </mc:AlternateContent>
  <xr:revisionPtr revIDLastSave="0" documentId="8_{F97DB3BD-2737-4F35-9404-1109BC467168}"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H12" i="6"/>
  <c r="D12" i="6" s="1"/>
  <c r="G12" i="6"/>
  <c r="B12" i="6"/>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12" i="6"/>
  <c r="C7" i="6"/>
  <c r="C11" i="6"/>
  <c r="C10" i="6"/>
  <c r="C9"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24" i="6" l="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<sst xmlns="http://schemas.openxmlformats.org/spreadsheetml/2006/main" count="21790" uniqueCount="15512">
  <si>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</si>
  <si>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</si>
  <si>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</si>
  <si>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</si>
  <si>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</si>
  <si>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</si>
  <si>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</si>
  <si>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</si>
  <si>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</si>
  <si>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</si>
  <si>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</si>
  <si>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</si>
  <si>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</si>
  <si>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</si>
  <si>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</si>
  <si>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</si>
  <si>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</si>
  <si>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</si>
  <si>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</si>
  <si>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</si>
  <si>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</si>
  <si>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</si>
  <si>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</si>
  <si>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</si>
  <si>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</si>
  <si>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</si>
  <si>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</si>
  <si>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</si>
  <si>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</si>
  <si>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</si>
  <si>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</si>
  <si>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</si>
  <si>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</si>
  <si>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</si>
  <si>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</si>
  <si>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</si>
  <si>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</si>
  <si>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</si>
  <si>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</si>
  <si>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</si>
  <si>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</si>
  <si>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</si>
  <si>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</si>
  <si>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</si>
  <si>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</si>
  <si>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</si>
  <si>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</si>
  <si>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</si>
  <si>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</si>
  <si>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</si>
  <si>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</si>
  <si>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</si>
  <si>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</si>
  <si>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</si>
  <si>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</si>
  <si>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</si>
  <si>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</si>
  <si>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</si>
  <si>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</si>
  <si>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</si>
  <si>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</si>
  <si>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</si>
  <si>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</si>
  <si>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</si>
  <si>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</si>
  <si>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</si>
  <si>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</si>
  <si>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</si>
  <si>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</si>
  <si>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</si>
  <si>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</si>
  <si>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</si>
  <si>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</si>
  <si>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</si>
  <si>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</si>
  <si>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</si>
  <si>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</si>
  <si>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</si>
  <si>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</si>
  <si>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</si>
  <si>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</si>
  <si>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</si>
  <si>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</si>
  <si>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</si>
  <si>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</si>
  <si>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</si>
  <si>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</si>
  <si>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</si>
  <si>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</si>
  <si>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</si>
  <si>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</si>
  <si>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</si>
  <si>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</si>
  <si>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</si>
  <si>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</si>
  <si>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</si>
  <si>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</si>
  <si>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</si>
  <si>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</si>
  <si>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</si>
  <si>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</si>
  <si>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</si>
  <si>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</si>
  <si>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</si>
  <si>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</si>
  <si>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</si>
  <si>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</si>
  <si>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</si>
  <si>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</si>
  <si>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</si>
  <si>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</si>
  <si>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</si>
  <si>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</si>
  <si>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</si>
  <si>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</si>
  <si>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</si>
  <si>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</si>
  <si>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</si>
  <si>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</si>
  <si>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</si>
  <si>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</si>
  <si>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</si>
  <si>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</si>
  <si>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</si>
  <si>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</si>
  <si>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</si>
  <si>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</si>
  <si>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</si>
  <si>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</si>
  <si>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</si>
  <si>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</si>
  <si>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</si>
  <si>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</si>
  <si>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</si>
  <si>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</si>
  <si>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</si>
  <si>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</si>
  <si>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</si>
  <si>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</si>
  <si>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</si>
  <si>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</si>
  <si>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</si>
  <si>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</si>
  <si>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</si>
  <si>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</si>
  <si>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</si>
  <si>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</si>
  <si>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</si>
  <si>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</si>
  <si>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</si>
  <si>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</si>
  <si>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</si>
  <si>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</si>
  <si>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</si>
  <si>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</si>
  <si>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</si>
  <si>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</si>
  <si>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</si>
  <si>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</si>
  <si>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</si>
  <si>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</si>
  <si>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</si>
  <si>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</si>
  <si>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</si>
  <si>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</si>
  <si>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</si>
  <si>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</si>
  <si>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</si>
  <si>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</si>
  <si>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</si>
  <si>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</si>
  <si>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</si>
  <si>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</si>
  <si>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</si>
  <si>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</si>
  <si>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</si>
  <si>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</si>
  <si>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</si>
  <si>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</si>
  <si>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</si>
  <si>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</si>
  <si>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</si>
  <si>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</si>
  <si>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</si>
  <si>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</si>
  <si>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</si>
  <si>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</si>
  <si>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</si>
  <si>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</si>
  <si>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</si>
  <si>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</si>
  <si>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</si>
  <si>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</si>
  <si>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</si>
  <si>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</si>
  <si>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</si>
  <si>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</si>
  <si>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</si>
  <si>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</si>
  <si>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</si>
  <si>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</si>
  <si>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</si>
  <si>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</si>
  <si>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</si>
  <si>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</si>
  <si>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</si>
  <si>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</si>
  <si>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</si>
  <si>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</si>
  <si>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</si>
  <si>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</si>
  <si>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</si>
  <si>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</si>
  <si>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</si>
  <si>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</si>
  <si>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</si>
  <si>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</si>
  <si>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</si>
  <si>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</si>
  <si>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</si>
  <si>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</si>
  <si>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</si>
  <si>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</si>
  <si>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</si>
  <si>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</si>
  <si>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</si>
  <si>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</si>
  <si>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</si>
  <si>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</si>
  <si>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</si>
  <si>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</si>
  <si>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</si>
  <si>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</si>
  <si>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</si>
  <si>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</si>
  <si>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</si>
  <si>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</si>
  <si>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</si>
  <si>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</si>
  <si>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</si>
  <si>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</si>
  <si>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</si>
  <si>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</si>
  <si>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</si>
  <si>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</si>
  <si>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</si>
  <si>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</si>
  <si>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</si>
  <si>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</si>
  <si>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</si>
  <si>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</si>
  <si>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</si>
  <si>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</si>
  <si>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</si>
  <si>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</si>
  <si>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</si>
  <si>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</si>
  <si>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</si>
  <si>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</si>
  <si>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</si>
  <si>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</si>
  <si>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</si>
  <si>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</si>
  <si>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</si>
  <si>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</si>
  <si>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</si>
  <si>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</si>
  <si>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</si>
  <si>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</si>
  <si>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</si>
  <si>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</si>
  <si>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</si>
  <si>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</si>
  <si>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</si>
  <si>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</si>
  <si>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</si>
  <si>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</si>
  <si>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</si>
  <si>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</si>
  <si>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</si>
  <si>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</si>
  <si>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</si>
  <si>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</si>
  <si>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</si>
  <si>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</si>
  <si>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</si>
  <si>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</si>
  <si>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</si>
  <si>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</si>
  <si>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</si>
  <si>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</si>
  <si>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</si>
  <si>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</si>
  <si>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</si>
  <si>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</si>
  <si>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</si>
  <si>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</si>
  <si>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</si>
  <si>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</si>
  <si>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</si>
  <si>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</si>
  <si>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</si>
  <si>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</si>
  <si>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</si>
  <si>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</si>
  <si>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</si>
  <si>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</si>
  <si>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</si>
  <si>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</si>
  <si>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</si>
  <si>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</si>
  <si>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</si>
  <si>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</si>
  <si>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</si>
  <si>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</si>
  <si>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</si>
  <si>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</si>
  <si>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</si>
  <si>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</si>
  <si>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</si>
  <si>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</si>
  <si>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</si>
  <si>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</si>
  <si>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</si>
  <si>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</si>
  <si>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</si>
  <si>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</si>
  <si>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</si>
  <si>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</si>
  <si>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</si>
  <si>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</si>
  <si>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</si>
  <si>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</si>
  <si>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</si>
  <si>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</si>
  <si>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</si>
  <si>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</si>
  <si>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</si>
  <si>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</si>
  <si>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</si>
  <si>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</si>
  <si>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</si>
  <si>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</si>
  <si>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</si>
  <si>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</si>
  <si>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</si>
  <si>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</si>
  <si>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</si>
  <si>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</si>
  <si>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</si>
  <si>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</si>
  <si>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</si>
  <si>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</si>
  <si>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</si>
  <si>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</si>
  <si>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</si>
  <si>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</si>
  <si>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</si>
  <si>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</si>
  <si>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</si>
  <si>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</si>
  <si>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</si>
  <si>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</si>
  <si>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</si>
  <si>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</si>
  <si>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</si>
  <si>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</si>
  <si>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</si>
  <si>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</si>
  <si>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</si>
  <si>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</si>
  <si>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</si>
  <si>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</si>
  <si>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</si>
  <si>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</si>
  <si>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</si>
  <si>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</si>
  <si>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</si>
  <si>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</si>
  <si>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</si>
  <si>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</si>
  <si>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</si>
  <si>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</si>
  <si>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</si>
  <si>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</si>
  <si>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</si>
  <si>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</si>
  <si>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</si>
  <si>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</si>
  <si>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</si>
  <si>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</si>
  <si>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</si>
  <si>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</si>
  <si>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</si>
  <si>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</si>
  <si>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</si>
  <si>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</si>
  <si>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</si>
  <si>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</si>
  <si>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</si>
  <si>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</si>
  <si>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</si>
  <si>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</si>
  <si>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</si>
  <si>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</si>
  <si>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</si>
  <si>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</si>
  <si>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</si>
  <si>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</si>
  <si>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</si>
  <si>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</si>
  <si>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</si>
  <si>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</si>
  <si>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</si>
  <si>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</si>
  <si>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</si>
  <si>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</si>
  <si>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</si>
  <si>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</si>
  <si>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</si>
  <si>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</si>
  <si>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</si>
  <si>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</si>
  <si>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</si>
  <si>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</si>
  <si>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</si>
  <si>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</si>
  <si>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</si>
  <si>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</si>
  <si>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</si>
  <si>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</si>
  <si>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</si>
  <si>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</si>
  <si>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</si>
  <si>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</si>
  <si>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</si>
  <si>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</si>
  <si>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</si>
  <si>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</si>
  <si>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</si>
  <si>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</si>
  <si>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</si>
  <si>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</si>
  <si>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</si>
  <si>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</si>
  <si>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</si>
  <si>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</si>
  <si>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</si>
  <si>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</si>
  <si>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</si>
  <si>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</si>
  <si>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</si>
  <si>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</si>
  <si>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</si>
  <si>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</si>
  <si>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</si>
  <si>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</si>
  <si>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</si>
  <si>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</si>
  <si>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</si>
  <si>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</si>
  <si>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</si>
  <si>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</si>
  <si>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</si>
  <si>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</si>
  <si>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</si>
  <si>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</si>
  <si>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</si>
  <si>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</si>
  <si>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</si>
  <si>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</si>
  <si>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</si>
  <si>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</si>
  <si>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</si>
  <si>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</si>
  <si>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</si>
  <si>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</si>
  <si>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</si>
  <si>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</si>
  <si>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</si>
  <si>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</si>
  <si>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</si>
  <si>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</si>
  <si>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</si>
  <si>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</si>
  <si>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</si>
  <si>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</si>
  <si>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</si>
  <si>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</si>
  <si>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</si>
  <si>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</si>
  <si>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</si>
  <si>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</si>
  <si>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</si>
  <si>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</si>
  <si>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</si>
  <si>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</si>
  <si>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</si>
  <si>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</si>
  <si>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</si>
  <si>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</si>
  <si>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</si>
  <si>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</si>
  <si>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</si>
  <si>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</si>
  <si>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</si>
  <si>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</si>
  <si>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</si>
  <si>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</si>
  <si>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</si>
  <si>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</si>
  <si>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</si>
  <si>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</si>
  <si>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</si>
  <si>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</si>
  <si>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</si>
  <si>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</si>
  <si>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</si>
  <si>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</si>
  <si>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</si>
  <si>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</si>
  <si>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</si>
  <si>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</si>
  <si>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</si>
  <si>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</si>
  <si>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</si>
  <si>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</si>
  <si>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</si>
  <si>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</si>
  <si>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</si>
  <si>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</si>
  <si>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</si>
  <si>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</si>
  <si>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</si>
  <si>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</si>
  <si>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</si>
  <si>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</si>
  <si>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</si>
  <si>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</si>
  <si>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</si>
  <si>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</si>
  <si>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</si>
  <si>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</si>
  <si>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</si>
  <si>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</si>
  <si>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</si>
  <si>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</si>
  <si>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</si>
  <si>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</si>
  <si>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</si>
  <si>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</si>
  <si>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</si>
  <si>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</si>
  <si>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</si>
  <si>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</si>
  <si>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</si>
  <si>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</si>
  <si>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</si>
  <si>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</si>
  <si>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</si>
  <si>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</si>
  <si>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</si>
  <si>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</si>
  <si>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</si>
  <si>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</si>
  <si>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</si>
  <si>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</si>
  <si>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</si>
  <si>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</si>
  <si>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</si>
  <si>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</si>
  <si>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</si>
  <si>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</si>
  <si>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</si>
  <si>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</si>
  <si>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</si>
  <si>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</si>
  <si>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</si>
  <si>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</si>
  <si>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</si>
  <si>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</si>
  <si>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</si>
  <si>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</si>
  <si>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</si>
  <si>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</si>
  <si>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</si>
  <si>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</si>
  <si>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</si>
  <si>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</si>
  <si>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</si>
  <si>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</si>
  <si>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</si>
  <si>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</si>
  <si>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</si>
  <si>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</si>
  <si>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</si>
  <si>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</si>
  <si>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</si>
  <si>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</si>
  <si>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</si>
  <si>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</si>
  <si>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</si>
  <si>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</si>
  <si>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</si>
  <si>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</si>
  <si>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</si>
  <si>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</si>
  <si>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</si>
  <si>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</si>
  <si>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</si>
  <si>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</si>
  <si>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</si>
  <si>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</si>
  <si>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</si>
  <si>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</si>
  <si>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</si>
  <si>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</si>
  <si>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</si>
  <si>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</si>
  <si>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</si>
  <si>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</si>
  <si>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</si>
  <si>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</si>
  <si>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</si>
  <si>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</si>
  <si>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</si>
  <si>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</si>
  <si>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</si>
  <si>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</si>
  <si>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</si>
  <si>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</si>
  <si>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</si>
  <si>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</si>
  <si>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</si>
  <si>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</si>
  <si>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</si>
  <si>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</si>
  <si>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</si>
  <si>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</si>
  <si>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</si>
  <si>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</si>
  <si>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</si>
  <si>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</si>
  <si>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</si>
  <si>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</si>
  <si>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</si>
  <si>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</si>
  <si>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</si>
  <si>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</si>
  <si>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</si>
  <si>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</si>
  <si>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</si>
  <si>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</si>
  <si>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</si>
  <si>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</si>
  <si>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</si>
  <si>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</si>
  <si>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</si>
  <si>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</si>
  <si>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</si>
  <si>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</si>
  <si>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</si>
  <si>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</si>
  <si>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</si>
  <si>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</si>
  <si>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</si>
  <si>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</si>
  <si>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</si>
  <si>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</si>
  <si>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</si>
  <si>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</si>
  <si>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</si>
  <si>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</si>
  <si>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</si>
  <si>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</si>
  <si>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</si>
  <si>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</si>
  <si>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</si>
  <si>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</si>
  <si>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</si>
  <si>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</si>
  <si>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</si>
  <si>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</si>
  <si>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</si>
  <si>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</si>
  <si>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</si>
  <si>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</si>
  <si>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</si>
  <si>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</si>
  <si>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</si>
  <si>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</si>
  <si>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</si>
  <si>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</si>
  <si>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</si>
  <si>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</si>
  <si>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</si>
  <si>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</si>
  <si>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</si>
  <si>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</si>
  <si>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</si>
  <si>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</si>
  <si>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</si>
  <si>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</si>
  <si>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</si>
  <si>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</si>
  <si>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</si>
  <si>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</si>
  <si>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</si>
  <si>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</si>
  <si>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</si>
  <si>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</si>
  <si>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</si>
  <si>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</si>
  <si>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</si>
  <si>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</si>
  <si>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</si>
  <si>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</si>
  <si>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</si>
  <si>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</si>
  <si>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</si>
  <si>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</si>
  <si>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</si>
  <si>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</si>
  <si>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</si>
  <si>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</si>
  <si>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</si>
  <si>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</si>
  <si>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</si>
  <si>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</si>
  <si>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</si>
  <si>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</si>
  <si>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</si>
  <si>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</si>
  <si>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</si>
  <si>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</si>
  <si>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</si>
  <si>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</si>
  <si>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</si>
  <si>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</si>
  <si>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</si>
  <si>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</si>
  <si>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</si>
  <si>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</si>
  <si>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</si>
  <si>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</si>
  <si>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</si>
  <si>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</si>
  <si>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</si>
  <si>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</si>
  <si>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</si>
  <si>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</si>
  <si>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</si>
  <si>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</si>
  <si>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</si>
  <si>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</si>
  <si>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</si>
  <si>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</si>
  <si>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</si>
  <si>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</si>
  <si>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</si>
  <si>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</si>
  <si>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</si>
  <si>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</si>
  <si>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</si>
  <si>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</si>
  <si>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</si>
  <si>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</si>
  <si>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</si>
  <si>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</si>
  <si>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</si>
  <si>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</si>
  <si>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</si>
  <si>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</si>
  <si>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</si>
  <si>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</si>
  <si>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</si>
  <si>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</si>
  <si>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</si>
  <si>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</si>
  <si>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</si>
  <si>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</si>
  <si>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</si>
  <si>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</si>
  <si>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</si>
  <si>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</si>
  <si>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</si>
  <si>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</si>
  <si>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</si>
  <si>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</si>
  <si>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</si>
  <si>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</si>
  <si>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</si>
  <si>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</si>
  <si>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</si>
  <si>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</si>
  <si>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</si>
  <si>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</si>
  <si>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</si>
  <si>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</si>
  <si>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</si>
  <si>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</si>
  <si>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</si>
  <si>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</si>
  <si>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</si>
  <si>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</si>
  <si>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</si>
  <si>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</si>
  <si>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</si>
  <si>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</si>
  <si>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</si>
  <si>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</si>
  <si>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</si>
  <si>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</si>
  <si>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</si>
  <si>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</si>
  <si>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</si>
  <si>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</si>
  <si>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</si>
  <si>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</si>
  <si>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</si>
  <si>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</si>
  <si>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</si>
  <si>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</si>
  <si>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</si>
  <si>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</si>
  <si>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</si>
  <si>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</si>
  <si>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</si>
  <si>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</si>
  <si>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</si>
  <si>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</si>
  <si>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</si>
  <si>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</si>
  <si>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</si>
  <si>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</si>
  <si>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</si>
  <si>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</si>
  <si>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</si>
  <si>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</si>
  <si>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</si>
  <si>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</si>
  <si>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</si>
  <si>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</si>
  <si>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</si>
  <si>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</si>
  <si>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</si>
  <si>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</si>
  <si>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</si>
  <si>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</si>
  <si>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</si>
  <si>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</si>
  <si>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</si>
  <si>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</si>
  <si>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</si>
  <si>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</si>
  <si>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</si>
  <si>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</si>
  <si>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</si>
  <si>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</si>
  <si>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</si>
  <si>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</si>
  <si>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</si>
  <si>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</si>
  <si>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</si>
  <si>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</si>
  <si>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</si>
  <si>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</si>
  <si>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</si>
  <si>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</si>
  <si>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</si>
  <si>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</si>
  <si>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</si>
  <si>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</si>
  <si>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</si>
  <si>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</si>
  <si>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</si>
  <si>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</si>
  <si>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</si>
  <si>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</si>
  <si>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</si>
  <si>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</si>
  <si>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</si>
  <si>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</si>
  <si>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</si>
  <si>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</si>
  <si>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</si>
  <si>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</si>
  <si>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</si>
  <si>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</si>
  <si>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</si>
  <si>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</si>
  <si>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</si>
  <si>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</si>
  <si>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</si>
  <si>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</si>
  <si>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</si>
  <si>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</si>
  <si>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</si>
  <si>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</si>
  <si>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</si>
  <si>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</si>
  <si>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</si>
  <si>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</si>
  <si>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</si>
  <si>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</si>
  <si>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</si>
  <si>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</si>
  <si>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</si>
  <si>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</si>
  <si>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</si>
  <si>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</si>
  <si>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</si>
  <si>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</si>
  <si>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</si>
  <si>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</si>
  <si>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</si>
  <si>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</si>
  <si>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</si>
  <si>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</si>
  <si>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</si>
  <si>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</si>
  <si>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</si>
  <si>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</si>
  <si>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</si>
  <si>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</si>
  <si>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</si>
  <si>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</si>
  <si>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</si>
  <si>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</si>
  <si>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</si>
  <si>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</si>
  <si>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</si>
  <si>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</si>
  <si>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</si>
  <si>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</si>
  <si>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</si>
  <si>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</si>
  <si>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</si>
  <si>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</si>
  <si>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</si>
  <si>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</si>
  <si>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</si>
  <si>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</si>
  <si>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</si>
  <si>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</si>
  <si>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</si>
  <si>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</si>
  <si>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</si>
  <si>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</si>
  <si>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</si>
  <si>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</si>
  <si>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</si>
  <si>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</si>
  <si>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</si>
  <si>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</si>
  <si>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</si>
  <si>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</si>
  <si>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</si>
  <si>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</si>
  <si>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</si>
  <si>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</si>
  <si>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</si>
  <si>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</si>
  <si>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</si>
  <si>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</si>
  <si>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</si>
  <si>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</si>
  <si>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</si>
  <si>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</si>
  <si>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</si>
  <si>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</si>
  <si>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</si>
  <si>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</si>
  <si>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</si>
  <si>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</si>
  <si>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</si>
  <si>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</si>
  <si>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</si>
  <si>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</si>
  <si>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</si>
  <si>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</si>
  <si>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</si>
  <si>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</si>
  <si>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</si>
  <si>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</si>
  <si>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</si>
  <si>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</si>
  <si>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</si>
  <si>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</si>
  <si>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</si>
  <si>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</si>
  <si>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</si>
  <si>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</si>
  <si>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</si>
  <si>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</si>
  <si>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</si>
  <si>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</si>
  <si>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</si>
  <si>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</si>
  <si>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</si>
  <si>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</si>
  <si>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</si>
  <si>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</si>
  <si>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</si>
  <si>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</si>
  <si>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</si>
  <si>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</si>
  <si>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</si>
  <si>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</si>
  <si>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</si>
  <si>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</si>
  <si>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</si>
  <si>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</si>
  <si>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</si>
  <si>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</si>
  <si>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</si>
  <si>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</si>
  <si>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</si>
  <si>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</si>
  <si>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</si>
  <si>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</si>
  <si>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</si>
  <si>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</si>
  <si>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</si>
  <si>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</si>
  <si>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</si>
  <si>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</si>
  <si>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</si>
  <si>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</si>
  <si>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</si>
  <si>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</si>
  <si>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</si>
  <si>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</si>
  <si>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</si>
  <si>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</si>
  <si>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</si>
  <si>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</si>
  <si>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</si>
  <si>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</si>
  <si>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</si>
  <si>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</si>
  <si>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</si>
  <si>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</si>
  <si>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</si>
  <si>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</si>
  <si>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</si>
  <si>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</si>
  <si>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</si>
  <si>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</si>
  <si>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</si>
  <si>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</si>
  <si>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</si>
  <si>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</si>
  <si>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</si>
  <si>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</si>
  <si>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</si>
  <si>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</si>
  <si>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</si>
  <si>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</si>
  <si>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</si>
  <si>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</si>
  <si>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</si>
  <si>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</si>
  <si>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</si>
  <si>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</si>
  <si>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</si>
  <si>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</si>
  <si>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</si>
  <si>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</si>
  <si>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</si>
  <si>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</si>
  <si>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</si>
  <si>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</si>
  <si>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</si>
  <si>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</si>
  <si>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</si>
  <si>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</si>
  <si>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</si>
  <si>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</si>
  <si>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</si>
  <si>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</si>
  <si>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</si>
  <si>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</si>
  <si>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</si>
  <si>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</si>
  <si>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</si>
  <si>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</si>
  <si>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</si>
  <si>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</si>
  <si>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</si>
  <si>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</si>
  <si>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</si>
  <si>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</si>
  <si>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</si>
  <si>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</si>
  <si>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</si>
  <si>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</si>
  <si>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</si>
  <si>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</si>
  <si>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</si>
  <si>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</si>
  <si>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</si>
  <si>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</si>
  <si>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</si>
  <si>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</si>
  <si>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</si>
  <si>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</si>
  <si>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</si>
  <si>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</si>
  <si>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</si>
  <si>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</si>
  <si>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</si>
  <si>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</si>
  <si>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</si>
  <si>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</si>
  <si>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</si>
  <si>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</si>
  <si>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</si>
  <si>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</si>
  <si>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</si>
  <si>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</si>
  <si>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</si>
  <si>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</si>
  <si>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</si>
  <si>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</si>
  <si>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</si>
  <si>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</si>
  <si>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</si>
  <si>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</si>
  <si>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</si>
  <si>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</si>
  <si>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</si>
  <si>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</si>
  <si>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</si>
  <si>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</si>
  <si>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</si>
  <si>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</si>
  <si>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</si>
  <si>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</si>
  <si>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</si>
  <si>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</si>
  <si>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</si>
  <si>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</si>
  <si>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</si>
  <si>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</si>
  <si>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</si>
  <si>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</si>
  <si>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</si>
  <si>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</si>
  <si>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</si>
  <si>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</si>
  <si>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</si>
  <si>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</si>
  <si>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</si>
  <si>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</si>
  <si>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</si>
  <si>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</si>
  <si>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</si>
  <si>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</si>
  <si>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</si>
  <si>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</si>
  <si>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</si>
  <si>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</si>
  <si>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</si>
  <si>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</si>
  <si>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</si>
  <si>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</si>
  <si>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</si>
  <si>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</si>
  <si>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</si>
  <si>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</si>
  <si>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</si>
  <si>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</si>
  <si>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</si>
  <si>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</si>
  <si>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</si>
  <si>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</si>
  <si>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</si>
  <si>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</si>
  <si>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</si>
  <si>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</si>
  <si>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</si>
  <si>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</si>
  <si>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</si>
  <si>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</si>
  <si>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</si>
  <si>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</si>
  <si>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</si>
  <si>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</si>
  <si>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</si>
  <si>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</si>
  <si>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</si>
  <si>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</si>
  <si>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</si>
  <si>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</si>
  <si>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</si>
  <si>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</si>
  <si>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</si>
  <si>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</si>
  <si>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</si>
  <si>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</si>
  <si>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</si>
  <si>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</si>
  <si>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</si>
  <si>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</si>
  <si>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</si>
  <si>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</si>
  <si>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</si>
  <si>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</si>
  <si>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</si>
  <si>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</si>
  <si>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</si>
  <si>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</si>
  <si>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</si>
  <si>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</si>
  <si>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</si>
  <si>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</si>
  <si>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</si>
  <si>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</si>
  <si>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</si>
  <si>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</si>
  <si>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</si>
  <si>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</si>
  <si>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</si>
  <si>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</si>
  <si>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</si>
  <si>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</si>
  <si>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</si>
  <si>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</si>
  <si>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</si>
  <si>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</si>
  <si>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</si>
  <si>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</si>
  <si>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</si>
  <si>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</si>
  <si>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</si>
  <si>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</si>
  <si>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</si>
  <si>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</si>
  <si>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</si>
  <si>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</si>
  <si>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</si>
  <si>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</si>
  <si>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</si>
  <si>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</si>
  <si>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</si>
  <si>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</si>
  <si>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</si>
  <si>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</si>
  <si>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</si>
  <si>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</si>
  <si>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</si>
  <si>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</si>
  <si>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</si>
  <si>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</si>
  <si>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</si>
  <si>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</si>
  <si>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</si>
  <si>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</si>
  <si>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</si>
  <si>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</si>
  <si>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</si>
  <si>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</si>
  <si>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</si>
  <si>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</si>
  <si>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</si>
  <si>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</si>
  <si>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</si>
  <si>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</si>
  <si>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</si>
  <si>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</si>
  <si>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</si>
  <si>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</si>
  <si>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</si>
  <si>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</si>
  <si>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</si>
  <si>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</si>
  <si>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</si>
  <si>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</si>
  <si>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</si>
  <si>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</si>
  <si>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</si>
  <si>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</si>
  <si>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</si>
  <si>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</si>
  <si>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</si>
  <si>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</si>
  <si>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</si>
  <si>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</si>
  <si>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</si>
  <si>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</si>
  <si>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</si>
  <si>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</si>
  <si>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</si>
  <si>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</si>
  <si>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</si>
  <si>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</si>
  <si>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</si>
  <si>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</si>
  <si>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</si>
  <si>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</si>
  <si>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</si>
  <si>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</si>
  <si>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</si>
  <si>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</si>
  <si>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</si>
  <si>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</si>
  <si>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</si>
  <si>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</si>
  <si>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</si>
  <si>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</si>
  <si>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</si>
  <si>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</si>
  <si>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</si>
  <si>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</si>
  <si>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</si>
  <si>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</si>
  <si>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</si>
  <si>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</si>
  <si>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</si>
  <si>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</si>
  <si>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</si>
  <si>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</si>
  <si>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</si>
  <si>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</si>
  <si>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</si>
  <si>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</si>
  <si>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</si>
  <si>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</si>
  <si>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</si>
  <si>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</si>
  <si>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</si>
  <si>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</si>
  <si>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</si>
  <si>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</si>
  <si>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</si>
  <si>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</si>
  <si>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</si>
  <si>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</si>
  <si>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</si>
  <si>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</si>
  <si>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</si>
  <si>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</si>
  <si>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</si>
  <si>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</si>
  <si>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</si>
  <si>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</si>
  <si>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</si>
  <si>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</si>
  <si>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</si>
  <si>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</si>
  <si>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</si>
  <si>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</si>
  <si>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</si>
  <si>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</si>
  <si>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</si>
  <si>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</si>
  <si>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</si>
  <si>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</si>
  <si>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</si>
  <si>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</si>
  <si>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</si>
  <si>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</si>
  <si>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</si>
  <si>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</si>
  <si>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</si>
  <si>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</si>
  <si>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</si>
  <si>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</si>
  <si>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</si>
  <si>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</si>
  <si>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</si>
  <si>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</si>
  <si>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</si>
  <si>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</si>
  <si>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</si>
  <si>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</si>
  <si>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</si>
  <si>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</si>
  <si>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</si>
  <si>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</si>
  <si>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</si>
  <si>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</si>
  <si>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</si>
  <si>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</si>
  <si>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</si>
  <si>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</si>
  <si>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</si>
  <si>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</si>
  <si>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</si>
  <si>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</si>
  <si>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</si>
  <si>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</si>
  <si>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</si>
  <si>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</si>
  <si>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</si>
  <si>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</si>
  <si>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</si>
  <si>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</si>
  <si>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</si>
  <si>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</si>
  <si>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</si>
  <si>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</si>
  <si>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</si>
  <si>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</si>
  <si>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</si>
  <si>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</si>
  <si>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</si>
  <si>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</si>
  <si>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</si>
  <si>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</si>
  <si>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</si>
  <si>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</si>
  <si>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</si>
  <si>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</si>
  <si>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</si>
  <si>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</si>
  <si>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</si>
  <si>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</si>
  <si>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</si>
  <si>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</si>
  <si>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</si>
  <si>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</si>
  <si>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</si>
  <si>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</si>
  <si>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</si>
  <si>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</si>
  <si>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</si>
  <si>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</si>
  <si>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</si>
  <si>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</si>
  <si>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</si>
  <si>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</si>
  <si>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</si>
  <si>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</si>
  <si>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</si>
  <si>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</si>
  <si>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</si>
  <si>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</si>
  <si>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</si>
  <si>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</si>
  <si>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</si>
  <si>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</si>
  <si>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</si>
  <si>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</si>
  <si>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</si>
  <si>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</si>
  <si>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</si>
  <si>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</si>
  <si>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</si>
  <si>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</si>
  <si>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</si>
  <si>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</si>
  <si>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</si>
  <si>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</si>
  <si>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</si>
  <si>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</si>
  <si>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</si>
  <si>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</si>
  <si>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</si>
  <si>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</si>
  <si>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</si>
  <si>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</si>
  <si>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</si>
  <si>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</si>
  <si>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</si>
  <si>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</si>
  <si>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</si>
  <si>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</si>
  <si>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</si>
  <si>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</si>
  <si>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</si>
  <si>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</si>
  <si>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</si>
  <si>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</si>
  <si>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</si>
  <si>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</si>
  <si>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</si>
  <si>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</si>
  <si>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</si>
  <si>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</si>
  <si>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</si>
  <si>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</si>
  <si>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</si>
  <si>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</si>
  <si>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</si>
  <si>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</si>
  <si>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</si>
  <si>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</si>
  <si>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</si>
  <si>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</si>
  <si>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</si>
  <si>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</si>
  <si>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</si>
  <si>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</si>
  <si>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</si>
  <si>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</si>
  <si>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</si>
  <si>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</si>
  <si>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</si>
  <si>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</si>
  <si>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</si>
  <si>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</si>
  <si>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</si>
  <si>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</si>
  <si>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</si>
  <si>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</si>
  <si>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</si>
  <si>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</si>
  <si>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</si>
  <si>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</si>
  <si>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</si>
  <si>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</si>
  <si>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</si>
  <si>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</si>
  <si>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</si>
  <si>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</si>
  <si>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</si>
  <si>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</si>
  <si>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</si>
  <si>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</si>
  <si>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</si>
  <si>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</si>
  <si>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</si>
  <si>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</si>
  <si>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</si>
  <si>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</si>
  <si>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</si>
  <si>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</si>
  <si>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</si>
  <si>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</si>
  <si>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</si>
  <si>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</si>
  <si>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</si>
  <si>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</si>
  <si>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</si>
  <si>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</si>
  <si>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</si>
  <si>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</si>
  <si>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</si>
  <si>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</si>
  <si>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</si>
  <si>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</si>
  <si>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</si>
  <si>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</si>
  <si>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</si>
  <si>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</si>
  <si>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</si>
  <si>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</si>
  <si>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</si>
  <si>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</si>
  <si>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</si>
  <si>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</si>
  <si>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</si>
  <si>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</si>
  <si>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</si>
  <si>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</si>
  <si>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</si>
  <si>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</si>
  <si>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</si>
  <si>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</si>
  <si>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</si>
  <si>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</si>
  <si>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</si>
  <si>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</si>
  <si>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</si>
  <si>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</si>
  <si>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</si>
  <si>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</si>
  <si>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</si>
  <si>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</si>
  <si>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</si>
  <si>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</si>
  <si>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</si>
  <si>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</si>
  <si>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</si>
  <si>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</si>
  <si>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</si>
  <si>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</si>
  <si>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</si>
  <si>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</si>
  <si>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</si>
  <si>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</si>
  <si>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</si>
  <si>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</si>
  <si>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</si>
  <si>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</si>
  <si>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</si>
  <si>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</si>
  <si>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</si>
  <si>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</si>
  <si>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</si>
  <si>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</si>
  <si>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</si>
  <si>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</si>
  <si>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</si>
  <si>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</si>
  <si>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</si>
  <si>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</si>
  <si>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</si>
  <si>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</si>
  <si>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</si>
  <si>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</si>
  <si>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</si>
  <si>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</si>
  <si>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</si>
  <si>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</si>
  <si>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</si>
  <si>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</si>
  <si>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</si>
  <si>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</si>
  <si>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</si>
  <si>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</si>
  <si>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</si>
  <si>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</si>
  <si>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</si>
  <si>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</si>
  <si>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</si>
  <si>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</si>
  <si>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</si>
  <si>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</si>
  <si>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</si>
  <si>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</si>
  <si>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</si>
  <si>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</si>
  <si>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</si>
  <si>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</si>
  <si>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</si>
  <si>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</si>
  <si>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</si>
  <si>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</si>
  <si>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</si>
  <si>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</si>
  <si>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</si>
  <si>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</si>
  <si>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</si>
  <si>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</si>
  <si>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</si>
  <si>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</si>
  <si>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</si>
  <si>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</si>
  <si>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</si>
  <si>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</si>
  <si>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</si>
  <si>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</si>
  <si>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</si>
  <si>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</si>
  <si>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</si>
  <si>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</si>
  <si>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</si>
  <si>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</si>
  <si>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</si>
  <si>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</si>
  <si>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</si>
  <si>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</si>
  <si>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</si>
  <si>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</si>
  <si>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</si>
  <si>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</si>
  <si>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</si>
  <si>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</si>
  <si>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</si>
  <si>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</si>
  <si>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</si>
  <si>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</si>
  <si>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</si>
  <si>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</si>
  <si>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</si>
  <si>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</si>
  <si>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</si>
  <si>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</si>
  <si>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</si>
  <si>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</si>
  <si>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</si>
  <si>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</si>
  <si>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</si>
  <si>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</si>
  <si>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</si>
  <si>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</si>
  <si>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</si>
  <si>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</si>
  <si>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</si>
  <si>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</si>
  <si>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</si>
  <si>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</si>
  <si>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</si>
  <si>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</si>
  <si>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</si>
  <si>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</si>
  <si>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</si>
  <si>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</si>
  <si>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</si>
  <si>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</si>
  <si>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</si>
  <si>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</si>
  <si>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</si>
  <si>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</si>
  <si>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</si>
  <si>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</si>
  <si>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</si>
  <si>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</si>
  <si>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</si>
  <si>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</si>
  <si>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</si>
  <si>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</si>
  <si>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</si>
  <si>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</si>
  <si>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</si>
  <si>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</si>
  <si>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</si>
  <si>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</si>
  <si>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</si>
  <si>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</si>
  <si>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</si>
  <si>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</si>
  <si>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</si>
  <si>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</si>
  <si>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</si>
  <si>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</si>
  <si>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</si>
  <si>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</si>
  <si>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</si>
  <si>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</si>
  <si>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</si>
  <si>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</si>
  <si>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</si>
  <si>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</si>
  <si>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</si>
  <si>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</si>
  <si>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</si>
  <si>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</si>
  <si>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</si>
  <si>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</si>
  <si>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</si>
  <si>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</si>
  <si>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</si>
  <si>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</si>
  <si>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</si>
  <si>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</si>
  <si>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</si>
  <si>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</si>
  <si>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</si>
  <si>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</si>
  <si>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</si>
  <si>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</si>
  <si>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</si>
  <si>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</si>
  <si>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</si>
  <si>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</si>
  <si>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</si>
  <si>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</si>
  <si>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</si>
  <si>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</si>
  <si>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</si>
  <si>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</si>
  <si>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</si>
  <si>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</si>
  <si>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</si>
  <si>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</si>
  <si>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</si>
  <si>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</si>
  <si>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</si>
  <si>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</si>
  <si>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</si>
  <si>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</si>
  <si>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</si>
  <si>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</si>
  <si>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</si>
  <si>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</si>
  <si>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</si>
  <si>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</si>
  <si>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</si>
  <si>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</si>
  <si>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</si>
  <si>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</si>
  <si>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</si>
  <si>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</si>
  <si>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</si>
  <si>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</si>
  <si>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</si>
  <si>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</si>
  <si>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</si>
  <si>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</si>
  <si>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</si>
  <si>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</si>
  <si>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</si>
  <si>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</si>
  <si>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</si>
  <si>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</si>
  <si>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</si>
  <si>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</si>
  <si>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</si>
  <si>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</si>
  <si>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</si>
  <si>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</si>
  <si>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</si>
  <si>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</si>
  <si>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</si>
  <si>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</si>
  <si>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</si>
  <si>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</si>
  <si>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</si>
  <si>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</si>
  <si>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</si>
  <si>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</si>
  <si>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</si>
  <si>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</si>
  <si>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</si>
  <si>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</si>
  <si>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</si>
  <si>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</si>
  <si>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</si>
  <si>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</si>
  <si>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</si>
  <si>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</si>
  <si>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</si>
  <si>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</si>
  <si>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</si>
  <si>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</si>
  <si>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</si>
  <si>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</si>
  <si>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</si>
  <si>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</si>
  <si>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</si>
  <si>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</si>
  <si>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</si>
  <si>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</si>
  <si>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</si>
  <si>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</si>
  <si>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</si>
  <si>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</si>
  <si>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</si>
  <si>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</si>
  <si>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</si>
  <si>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</si>
  <si>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</si>
  <si>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</si>
  <si>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</si>
  <si>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</si>
  <si>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</si>
  <si>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</si>
  <si>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</si>
  <si>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</si>
  <si>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</si>
  <si>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</si>
  <si>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</si>
  <si>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</si>
  <si>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</si>
  <si>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</si>
  <si>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</si>
  <si>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</si>
  <si>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</si>
  <si>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</si>
  <si>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</si>
  <si>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</si>
  <si>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</si>
  <si>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</si>
  <si>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</si>
  <si>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</si>
  <si>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</si>
  <si>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</si>
  <si>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</si>
  <si>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</si>
  <si>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</si>
  <si>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</si>
  <si>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</si>
  <si>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</si>
  <si>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</si>
  <si>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</si>
  <si>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</si>
  <si>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</si>
  <si>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</si>
  <si>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</si>
  <si>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</si>
  <si>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</si>
  <si>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</si>
  <si>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</si>
  <si>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</si>
  <si>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</si>
  <si>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</si>
  <si>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</si>
  <si>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</si>
  <si>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</si>
  <si>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</si>
  <si>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</si>
  <si>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</si>
  <si>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</si>
  <si>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</si>
  <si>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</si>
  <si>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</si>
  <si>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</si>
  <si>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</si>
  <si>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</si>
  <si>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</si>
  <si>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</si>
  <si>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</si>
  <si>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</si>
  <si>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</si>
  <si>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</si>
  <si>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</si>
  <si>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</si>
  <si>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</si>
  <si>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</si>
  <si>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</si>
  <si>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</si>
  <si>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</si>
  <si>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</si>
  <si>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</si>
  <si>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</si>
  <si>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</si>
  <si>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</si>
  <si>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</si>
  <si>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</si>
  <si>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</si>
  <si>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</si>
  <si>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</si>
  <si>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</si>
  <si>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</si>
  <si>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</si>
  <si>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</si>
  <si>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</si>
  <si>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</si>
  <si>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</si>
  <si>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</si>
  <si>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</si>
  <si>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</si>
  <si>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</si>
  <si>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</si>
  <si>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</si>
  <si>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</si>
  <si>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</si>
  <si>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</si>
  <si>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</si>
  <si>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</si>
  <si>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</si>
  <si>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</si>
  <si>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</si>
  <si>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</si>
  <si>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</si>
  <si>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</si>
  <si>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</si>
  <si>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</si>
  <si>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</si>
  <si>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</si>
  <si>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</si>
  <si>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</si>
  <si>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</si>
  <si>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</si>
  <si>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</si>
  <si>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</si>
  <si>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</si>
  <si>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</si>
  <si>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</si>
  <si>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</si>
  <si>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</si>
  <si>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</si>
  <si>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</si>
  <si>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</si>
  <si>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</si>
  <si>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</si>
  <si>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</si>
  <si>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</si>
  <si>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</si>
  <si>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</si>
  <si>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</si>
  <si>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</si>
  <si>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</si>
  <si>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</si>
  <si>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</si>
  <si>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</si>
  <si>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</si>
  <si>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</si>
  <si>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</si>
  <si>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</si>
  <si>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</si>
  <si>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</si>
  <si>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</si>
  <si>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</si>
  <si>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</si>
  <si>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</si>
  <si>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</si>
  <si>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</si>
  <si>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</si>
  <si>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</si>
  <si>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</si>
  <si>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</si>
  <si>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</si>
  <si>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</si>
  <si>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</si>
  <si>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</si>
  <si>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</si>
  <si>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</si>
  <si>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</si>
  <si>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</si>
  <si>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</si>
  <si>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</si>
  <si>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</si>
  <si>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</si>
  <si>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</si>
  <si>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</si>
  <si>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</si>
  <si>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</si>
  <si>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</si>
  <si>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</si>
  <si>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</si>
  <si>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</si>
  <si>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</si>
  <si>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</si>
  <si>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</si>
  <si>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</si>
  <si>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</si>
  <si>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</si>
  <si>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</si>
  <si>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</si>
  <si>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</si>
  <si>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</si>
  <si>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</si>
  <si>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</si>
  <si>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</si>
  <si>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</si>
  <si>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</si>
  <si>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</si>
  <si>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</si>
  <si>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</si>
  <si>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</si>
  <si>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</si>
  <si>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</si>
  <si>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</si>
  <si>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</si>
  <si>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</si>
  <si>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</si>
  <si>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</si>
  <si>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</si>
  <si>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</si>
  <si>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</si>
  <si>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</si>
  <si>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</si>
  <si>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</si>
  <si>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</si>
  <si>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</si>
  <si>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</si>
  <si>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</si>
  <si>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</si>
  <si>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</si>
  <si>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</si>
  <si>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</si>
  <si>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</si>
  <si>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</si>
  <si>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</si>
  <si>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</si>
  <si>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</si>
  <si>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</si>
  <si>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</si>
  <si>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</si>
  <si>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</si>
  <si>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</si>
  <si>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</si>
  <si>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</si>
  <si>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</si>
  <si>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</si>
  <si>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</si>
  <si>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</si>
  <si>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</si>
  <si>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</si>
  <si>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</si>
  <si>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</si>
  <si>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</si>
  <si>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</si>
  <si>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</si>
  <si>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</si>
  <si>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</si>
  <si>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</si>
  <si>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</si>
  <si>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</si>
  <si>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</si>
  <si>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</si>
  <si>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</si>
  <si>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</si>
  <si>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</si>
  <si>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</si>
  <si>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</si>
  <si>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</si>
  <si>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</si>
  <si>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</si>
  <si>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</si>
  <si>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</si>
  <si>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</si>
  <si>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</si>
  <si>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</si>
  <si>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</si>
  <si>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</si>
  <si>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</si>
  <si>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</si>
  <si>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</si>
  <si>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</si>
  <si>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</si>
  <si>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</si>
  <si>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</si>
  <si>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</si>
  <si>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</si>
  <si>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</si>
  <si>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</si>
  <si>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</si>
  <si>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</si>
  <si>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</si>
  <si>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</si>
  <si>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</si>
  <si>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</si>
  <si>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</si>
  <si>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</si>
  <si>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</si>
  <si>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</si>
  <si>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</si>
  <si>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</si>
  <si>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</si>
  <si>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</si>
  <si>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</si>
  <si>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</si>
  <si>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</si>
  <si>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</si>
  <si>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</si>
  <si>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</si>
  <si>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</si>
  <si>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</si>
  <si>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</si>
  <si>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</si>
  <si>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</si>
  <si>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</si>
  <si>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</si>
  <si>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</si>
  <si>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</si>
  <si>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</si>
  <si>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</si>
  <si>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</si>
  <si>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</si>
  <si>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</si>
  <si>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</si>
  <si>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</si>
  <si>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</si>
  <si>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</si>
  <si>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</si>
  <si>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</si>
  <si>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</si>
  <si>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</si>
  <si>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</si>
  <si>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</si>
  <si>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</si>
  <si>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</si>
  <si>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</si>
  <si>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</si>
  <si>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</si>
  <si>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</si>
  <si>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</si>
  <si>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</si>
  <si>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</si>
  <si>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</si>
  <si>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</si>
  <si>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</si>
  <si>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</si>
  <si>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</si>
  <si>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</si>
  <si>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</si>
  <si>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</si>
  <si>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</si>
  <si>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</si>
  <si>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</si>
  <si>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</si>
  <si>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</si>
  <si>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</si>
  <si>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</si>
  <si>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</si>
  <si>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</si>
  <si>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</si>
  <si>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</si>
  <si>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</si>
  <si>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</si>
  <si>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</si>
  <si>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</si>
  <si>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</si>
  <si>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</si>
  <si>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</si>
  <si>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</si>
  <si>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</si>
  <si>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</si>
  <si>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</si>
  <si>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</si>
  <si>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</si>
  <si>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</si>
  <si>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</si>
  <si>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</si>
  <si>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</si>
  <si>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</si>
  <si>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</si>
  <si>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</si>
  <si>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</si>
  <si>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</si>
  <si>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</si>
  <si>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</si>
  <si>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</si>
  <si>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</si>
  <si>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</si>
  <si>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</si>
  <si>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</si>
  <si>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</si>
  <si>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</si>
  <si>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</si>
  <si>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</si>
  <si>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</si>
  <si>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</si>
  <si>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</si>
  <si>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</si>
  <si>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</si>
  <si>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</si>
  <si>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</si>
  <si>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</si>
  <si>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</si>
  <si>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</si>
  <si>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</si>
  <si>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</si>
  <si>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</si>
  <si>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</si>
  <si>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</si>
  <si>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</si>
  <si>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</si>
  <si>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</si>
  <si>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</si>
  <si>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</si>
  <si>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</si>
  <si>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</si>
  <si>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</si>
  <si>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</si>
  <si>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</si>
  <si>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</si>
  <si>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</si>
  <si>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</si>
  <si>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</si>
  <si>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</si>
  <si>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</si>
  <si>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</si>
  <si>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</si>
  <si>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</si>
  <si>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</si>
  <si>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</si>
  <si>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</si>
  <si>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</si>
  <si>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</si>
  <si>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</si>
  <si>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</si>
  <si>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</si>
  <si>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</si>
  <si>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</si>
  <si>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</si>
  <si>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</si>
  <si>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</si>
  <si>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</si>
  <si>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</si>
  <si>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</si>
  <si>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</si>
  <si>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</si>
  <si>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</si>
  <si>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</si>
  <si>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</si>
  <si>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</si>
  <si>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</si>
  <si>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</si>
  <si>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</si>
  <si>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</si>
  <si>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</si>
  <si>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</si>
  <si>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</si>
  <si>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</si>
  <si>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</si>
  <si>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</si>
  <si>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</si>
  <si>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</si>
  <si>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</si>
  <si>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</si>
  <si>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</si>
  <si>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</si>
  <si>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</si>
  <si>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</si>
  <si>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</si>
  <si>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</si>
  <si>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</si>
  <si>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</si>
  <si>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</si>
  <si>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</si>
  <si>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</si>
  <si>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</si>
  <si>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</si>
  <si>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</si>
  <si>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</si>
  <si>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</si>
  <si>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</si>
  <si>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</si>
  <si>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</si>
  <si>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</si>
  <si>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</si>
  <si>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</si>
  <si>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</si>
  <si>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</si>
  <si>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</si>
  <si>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</si>
  <si>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</si>
  <si>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</si>
  <si>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</si>
  <si>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</si>
  <si>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</si>
  <si>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</si>
  <si>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</si>
  <si>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</si>
  <si>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</si>
  <si>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</si>
  <si>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</si>
  <si>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</si>
  <si>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</si>
  <si>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</si>
  <si>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</si>
  <si>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</si>
  <si>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</si>
  <si>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</si>
  <si>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</si>
  <si>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</si>
  <si>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</si>
  <si>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</si>
  <si>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</si>
  <si>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</si>
  <si>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</si>
  <si>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</si>
  <si>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</si>
  <si>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</si>
  <si>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</si>
  <si>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</si>
  <si>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</si>
  <si>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</si>
  <si>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</si>
  <si>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</si>
  <si>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</si>
  <si>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</si>
  <si>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</si>
  <si>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</si>
  <si>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</si>
  <si>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</si>
  <si>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</si>
  <si>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</si>
  <si>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</si>
  <si>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</si>
  <si>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</si>
  <si>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</si>
  <si>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</si>
  <si>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</si>
  <si>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</si>
  <si>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</si>
  <si>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</si>
  <si>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</si>
  <si>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</si>
  <si>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</si>
  <si>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</si>
  <si>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</si>
  <si>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</si>
  <si>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</si>
  <si>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</si>
  <si>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</si>
  <si>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</si>
  <si>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</si>
  <si>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</si>
  <si>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</si>
  <si>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</si>
  <si>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</si>
  <si>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</si>
  <si>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</si>
  <si>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</si>
  <si>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</si>
  <si>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</si>
  <si>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</si>
  <si>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</si>
  <si>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</si>
  <si>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</si>
  <si>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</si>
  <si>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</si>
  <si>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</si>
  <si>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</si>
  <si>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</si>
  <si>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</si>
  <si>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</si>
  <si>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</si>
  <si>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</si>
  <si>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</si>
  <si>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</si>
  <si>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</si>
  <si>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</si>
  <si>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</si>
  <si>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</si>
  <si>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</si>
  <si>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</si>
  <si>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</si>
  <si>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</si>
  <si>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</si>
  <si>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</si>
  <si>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</si>
  <si>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</si>
  <si>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</si>
  <si>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</si>
  <si>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</si>
  <si>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</si>
  <si>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</si>
  <si>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</si>
  <si>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</si>
  <si>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</si>
  <si>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</si>
  <si>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</si>
  <si>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</si>
  <si>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</si>
  <si>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</si>
  <si>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</si>
  <si>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</si>
  <si>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</si>
  <si>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</si>
  <si>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</si>
  <si>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</si>
  <si>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</si>
  <si>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</si>
  <si>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</si>
  <si>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</si>
  <si>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</si>
  <si>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</si>
  <si>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</si>
  <si>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</si>
  <si>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</si>
  <si>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</si>
  <si>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</si>
  <si>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</si>
  <si>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</si>
  <si>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</si>
  <si>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</si>
  <si>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</si>
  <si>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</si>
  <si>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</si>
  <si>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</si>
  <si>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</si>
  <si>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</si>
  <si>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</si>
  <si>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</si>
  <si>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</si>
  <si>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</si>
  <si>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</si>
  <si>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</si>
  <si>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</si>
  <si>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</si>
  <si>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</si>
  <si>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</si>
  <si>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</si>
  <si>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</si>
  <si>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</si>
  <si>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</si>
  <si>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</si>
  <si>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</si>
  <si>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</si>
  <si>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</si>
  <si>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</si>
  <si>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</si>
  <si>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</si>
  <si>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</si>
  <si>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</si>
  <si>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</si>
  <si>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</si>
  <si>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</si>
  <si>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</si>
  <si>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</si>
  <si>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</si>
  <si>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</si>
  <si>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</si>
  <si>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</si>
  <si>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</si>
  <si>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</si>
  <si>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</si>
  <si>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</si>
  <si>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</si>
  <si>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</si>
  <si>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</si>
  <si>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</si>
  <si>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</si>
  <si>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</si>
  <si>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</si>
  <si>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</si>
  <si>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</si>
  <si>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</si>
  <si>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</si>
  <si>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</si>
  <si>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</si>
  <si>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</si>
  <si>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</si>
  <si>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</si>
  <si>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</si>
  <si>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</si>
  <si>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</si>
  <si>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</si>
  <si>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</si>
  <si>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</si>
  <si>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</si>
  <si>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</si>
  <si>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</si>
  <si>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</si>
  <si>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</si>
  <si>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</si>
  <si>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</si>
  <si>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</si>
  <si>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</si>
  <si>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</si>
  <si>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</si>
  <si>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</si>
  <si>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</si>
  <si>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</si>
  <si>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</si>
  <si>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</si>
  <si>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</si>
  <si>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</si>
  <si>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</si>
  <si>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</si>
  <si>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</si>
  <si>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</si>
  <si>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</si>
  <si>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</si>
  <si>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</si>
  <si>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</si>
  <si>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</si>
  <si>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</si>
  <si>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</si>
  <si>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</si>
  <si>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</si>
  <si>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</si>
  <si>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</si>
  <si>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</si>
  <si>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</si>
  <si>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</si>
  <si>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</si>
  <si>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</si>
  <si>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</si>
  <si>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</si>
  <si>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</si>
  <si>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</si>
  <si>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</si>
  <si>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</si>
  <si>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</si>
  <si>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</si>
  <si>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</si>
  <si>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</si>
  <si>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</si>
  <si>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</si>
  <si>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</si>
  <si>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</si>
  <si>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</si>
  <si>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</si>
  <si>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</si>
  <si>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</si>
  <si>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</si>
  <si>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</si>
  <si>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</si>
  <si>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</si>
  <si>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</si>
  <si>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</si>
  <si>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</si>
  <si>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</si>
  <si>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</si>
  <si>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</si>
  <si>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</si>
  <si>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</si>
  <si>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</si>
  <si>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</si>
  <si>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</si>
  <si>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</si>
  <si>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</si>
  <si>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</si>
  <si>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</si>
  <si>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</si>
  <si>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</si>
  <si>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</si>
  <si>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</si>
  <si>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</si>
  <si>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</si>
  <si>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</si>
  <si>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</si>
  <si>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</si>
  <si>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</si>
  <si>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</si>
  <si>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</si>
  <si>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</si>
  <si>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</si>
  <si>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</si>
  <si>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</si>
  <si>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</si>
  <si>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</si>
  <si>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</si>
  <si>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</si>
  <si>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</si>
  <si>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</si>
  <si>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</si>
  <si>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</si>
  <si>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</si>
  <si>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</si>
  <si>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</si>
  <si>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</si>
  <si>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</si>
  <si>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</si>
  <si>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</si>
  <si>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</si>
  <si>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</si>
  <si>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</si>
  <si>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</si>
  <si>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</si>
  <si>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</si>
  <si>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</si>
  <si>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</si>
  <si>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</si>
  <si>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</si>
  <si>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</si>
  <si>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</si>
  <si>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</si>
  <si>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</si>
  <si>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</si>
  <si>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</si>
  <si>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</si>
  <si>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</si>
  <si>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</si>
  <si>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</si>
  <si>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</si>
  <si>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</si>
  <si>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</si>
  <si>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</si>
  <si>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</si>
  <si>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</si>
  <si>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</si>
  <si>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</si>
  <si>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</si>
  <si>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</si>
  <si>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</si>
  <si>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</si>
  <si>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</si>
  <si>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</si>
  <si>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</si>
  <si>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</si>
  <si>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</si>
  <si>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</si>
  <si>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</si>
  <si>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</si>
  <si>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</si>
  <si>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</si>
  <si>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</si>
  <si>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</si>
  <si>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</si>
  <si>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</si>
  <si>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</si>
  <si>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</si>
  <si>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</si>
  <si>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</si>
  <si>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</si>
  <si>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</si>
  <si>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</si>
  <si>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</si>
  <si>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</si>
  <si>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</si>
  <si>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</si>
  <si>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</si>
  <si>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</si>
  <si>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</si>
  <si>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</si>
  <si>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</si>
  <si>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</si>
  <si>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</si>
  <si>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</si>
  <si>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</si>
  <si>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</si>
  <si>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</si>
  <si>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</si>
  <si>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</si>
  <si>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</si>
  <si>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</si>
  <si>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</si>
  <si>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</si>
  <si>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</si>
  <si>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</si>
  <si>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</si>
  <si>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</si>
  <si>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</si>
  <si>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</si>
  <si>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</si>
  <si>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</si>
  <si>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</si>
  <si>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</si>
  <si>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</si>
  <si>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</si>
  <si>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</si>
  <si>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</si>
  <si>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</si>
  <si>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</si>
  <si>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</si>
  <si>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</si>
  <si>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</si>
  <si>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</si>
  <si>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</si>
  <si>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</si>
  <si>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</si>
  <si>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</si>
  <si>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</si>
  <si>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</si>
  <si>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</si>
  <si>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</si>
  <si>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</si>
  <si>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</si>
  <si>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</si>
  <si>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</si>
  <si>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</si>
  <si>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</si>
  <si>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</si>
  <si>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</si>
  <si>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</si>
  <si>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</si>
  <si>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</si>
  <si>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</si>
  <si>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</si>
  <si>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</si>
  <si>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</si>
  <si>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</si>
  <si>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</si>
  <si>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</si>
  <si>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</si>
  <si>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</si>
  <si>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</si>
  <si>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</si>
  <si>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</si>
  <si>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</si>
  <si>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</si>
  <si>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</si>
  <si>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</si>
  <si>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</si>
  <si>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</si>
  <si>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</si>
  <si>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</si>
  <si>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</si>
  <si>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</si>
  <si>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</si>
  <si>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</si>
  <si>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</si>
  <si>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</si>
  <si>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</si>
  <si>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</si>
  <si>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</si>
  <si>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</si>
  <si>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</si>
  <si>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</si>
  <si>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</si>
  <si>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</si>
  <si>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</si>
  <si>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</si>
  <si>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</si>
  <si>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</si>
  <si>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</si>
  <si>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</si>
  <si>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</si>
  <si>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</si>
  <si>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</si>
  <si>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</si>
  <si>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</si>
  <si>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</si>
  <si>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</si>
  <si>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</si>
  <si>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</si>
  <si>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</si>
  <si>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</si>
  <si>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</si>
  <si>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</si>
  <si>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</si>
  <si>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</si>
  <si>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</si>
  <si>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</si>
  <si>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</si>
  <si>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</si>
  <si>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</si>
  <si>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</si>
  <si>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</si>
  <si>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</si>
  <si>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</si>
  <si>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</si>
  <si>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</si>
  <si>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</si>
  <si>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</si>
  <si>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</si>
  <si>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</si>
  <si>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</si>
  <si>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</si>
  <si>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</si>
  <si>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</si>
  <si>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</si>
  <si>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</si>
  <si>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</si>
  <si>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</si>
  <si>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</si>
  <si>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</si>
  <si>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</si>
  <si>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</si>
  <si>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</si>
  <si>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</si>
  <si>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</si>
  <si>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</si>
  <si>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</si>
  <si>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</si>
  <si>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</si>
  <si>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</si>
  <si>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</si>
  <si>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</si>
  <si>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</si>
  <si>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</si>
  <si>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</si>
  <si>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</si>
  <si>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</si>
  <si>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</si>
  <si>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</si>
  <si>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</si>
  <si>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</si>
  <si>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</si>
  <si>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</si>
  <si>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</si>
  <si>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</si>
  <si>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</si>
  <si>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</si>
  <si>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</si>
  <si>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</si>
  <si>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</si>
  <si>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</si>
  <si>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</si>
  <si>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</si>
  <si>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</si>
  <si>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</si>
  <si>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</si>
  <si>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</si>
  <si>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</si>
  <si>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</si>
  <si>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</si>
  <si>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</si>
  <si>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</si>
  <si>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</si>
  <si>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</si>
  <si>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</si>
  <si>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</si>
  <si>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</si>
  <si>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</si>
  <si>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</si>
  <si>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</si>
  <si>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</si>
  <si>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</si>
  <si>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</si>
  <si>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</si>
  <si>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</si>
  <si>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</si>
  <si>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</si>
  <si>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</si>
  <si>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</si>
  <si>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</si>
  <si>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</si>
  <si>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</si>
  <si>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</si>
  <si>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</si>
  <si>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</si>
  <si>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</si>
  <si>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</si>
  <si>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</si>
  <si>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</si>
  <si>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</si>
  <si>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</si>
  <si>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</si>
  <si>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</si>
  <si>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</si>
  <si>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</si>
  <si>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</si>
  <si>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</si>
  <si>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</si>
  <si>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</si>
  <si>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</si>
  <si>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</si>
  <si>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</si>
  <si>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</si>
  <si>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</si>
  <si>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</si>
  <si>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</si>
  <si>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</si>
  <si>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</si>
  <si>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</si>
  <si>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</si>
  <si>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</si>
  <si>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</si>
  <si>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</si>
  <si>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</si>
  <si>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</si>
  <si>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</si>
  <si>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</si>
  <si>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</si>
  <si>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</si>
  <si>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</si>
  <si>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</si>
  <si>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</si>
  <si>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</si>
  <si>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</si>
  <si>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</si>
  <si>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</si>
  <si>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</si>
  <si>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</si>
  <si>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</si>
  <si>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</si>
  <si>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</si>
  <si>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</si>
  <si>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</si>
  <si>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</si>
  <si>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</si>
  <si>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</si>
  <si>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</si>
  <si>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</si>
  <si>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</si>
  <si>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</si>
  <si>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</si>
  <si>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</si>
  <si>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</si>
  <si>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</si>
  <si>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</si>
  <si>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</si>
  <si>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</si>
  <si>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</si>
  <si>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</si>
  <si>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</si>
  <si>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</si>
  <si>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</si>
  <si>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</si>
  <si>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</si>
  <si>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</si>
  <si>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</si>
  <si>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</si>
  <si>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</si>
  <si>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</si>
  <si>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</si>
  <si>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</si>
  <si>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</si>
  <si>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</si>
  <si>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</si>
  <si>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</si>
  <si>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</si>
  <si>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</si>
  <si>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</si>
  <si>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</si>
  <si>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</si>
  <si>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</si>
  <si>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</si>
  <si>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</si>
  <si>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</si>
  <si>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</si>
  <si>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</si>
  <si>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</si>
  <si>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</si>
  <si>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</si>
  <si>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</si>
  <si>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</si>
  <si>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</si>
  <si>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</si>
  <si>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</si>
  <si>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</si>
  <si>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</si>
  <si>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</si>
  <si>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</si>
  <si>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</si>
  <si>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</si>
  <si>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</si>
  <si>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</si>
  <si>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</si>
  <si>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</si>
  <si>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</si>
  <si>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</si>
  <si>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</si>
  <si>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</si>
  <si>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</si>
  <si>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</si>
  <si>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</si>
  <si>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</si>
  <si>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</si>
  <si>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</si>
  <si>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</si>
  <si>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</si>
  <si>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</si>
  <si>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</si>
  <si>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</si>
  <si>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</si>
  <si>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</si>
  <si>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</si>
  <si>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</si>
  <si>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</si>
  <si>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</si>
  <si>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</si>
  <si>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</si>
  <si>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</si>
  <si>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</si>
  <si>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</si>
  <si>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</si>
  <si>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</si>
  <si>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</si>
  <si>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</si>
  <si>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</si>
  <si>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</si>
  <si>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</si>
  <si>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</si>
  <si>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</si>
  <si>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</si>
  <si>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</si>
  <si>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</si>
  <si>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</si>
  <si>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</si>
  <si>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</si>
  <si>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</si>
  <si>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</si>
  <si>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</si>
  <si>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</si>
  <si>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</si>
  <si>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</si>
  <si>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</si>
  <si>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</si>
  <si>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</si>
  <si>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</si>
  <si>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</si>
  <si>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</si>
  <si>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</si>
  <si>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</si>
  <si>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</si>
  <si>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</si>
  <si>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</si>
  <si>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</si>
  <si>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</si>
  <si>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</si>
  <si>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</si>
  <si>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</si>
  <si>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</si>
  <si>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</si>
  <si>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</si>
  <si>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</si>
  <si>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</si>
  <si>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</si>
  <si>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</si>
  <si>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</si>
  <si>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</si>
  <si>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</si>
  <si>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</si>
  <si>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</si>
  <si>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</si>
  <si>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</si>
  <si>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</si>
  <si>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</si>
  <si>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</si>
  <si>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</si>
  <si>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</si>
  <si>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</si>
  <si>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</si>
  <si>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</si>
  <si>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</si>
  <si>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</si>
  <si>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</si>
  <si>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</si>
  <si>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</si>
  <si>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</si>
  <si>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</si>
  <si>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</si>
  <si>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</si>
  <si>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</si>
  <si>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</si>
  <si>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</si>
  <si>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</si>
  <si>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</si>
  <si>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</si>
  <si>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</si>
  <si>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</si>
  <si>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</si>
  <si>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</si>
  <si>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</si>
  <si>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</si>
  <si>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</si>
  <si>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</si>
  <si>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</si>
  <si>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</si>
  <si>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</si>
  <si>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</si>
  <si>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</si>
  <si>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</si>
  <si>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</si>
  <si>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</si>
  <si>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</si>
  <si>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</si>
  <si>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</si>
  <si>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</si>
  <si>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</si>
  <si>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</si>
  <si>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</si>
  <si>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</si>
  <si>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</si>
  <si>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</si>
  <si>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</si>
  <si>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</si>
  <si>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</si>
  <si>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</si>
  <si>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</si>
  <si>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</si>
  <si>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</si>
  <si>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</si>
  <si>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</si>
  <si>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</si>
  <si>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</si>
  <si>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</si>
  <si>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</si>
  <si>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</si>
  <si>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</si>
  <si>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</si>
  <si>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</si>
  <si>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</si>
  <si>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</si>
  <si>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</si>
  <si>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</si>
  <si>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</si>
  <si>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</si>
  <si>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</si>
  <si>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</si>
  <si>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</si>
  <si>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</si>
  <si>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</si>
  <si>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</si>
  <si>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</si>
  <si>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</si>
  <si>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</si>
  <si>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</si>
  <si>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</si>
  <si>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</si>
  <si>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</si>
  <si>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</si>
  <si>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</si>
  <si>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</si>
  <si>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</si>
  <si>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</si>
  <si>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</si>
  <si>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</si>
  <si>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</si>
  <si>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</si>
  <si>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</si>
  <si>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</si>
  <si>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</si>
  <si>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</si>
  <si>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</si>
  <si>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</si>
  <si>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</si>
  <si>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</si>
  <si>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</si>
  <si>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</si>
  <si>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</si>
  <si>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</si>
  <si>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</si>
  <si>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</si>
  <si>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</si>
  <si>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</si>
  <si>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</si>
  <si>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</si>
  <si>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</si>
  <si>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</si>
  <si>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</si>
  <si>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</si>
  <si>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</si>
  <si>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</si>
  <si>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</si>
  <si>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</si>
  <si>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</si>
  <si>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</si>
  <si>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</si>
  <si>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</si>
  <si>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</si>
  <si>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</si>
  <si>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</si>
  <si>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</si>
  <si>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</si>
  <si>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</si>
  <si>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</si>
  <si>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</si>
  <si>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</si>
  <si>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</si>
  <si>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</si>
  <si>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</si>
  <si>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</si>
  <si>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</si>
  <si>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</si>
  <si>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</si>
  <si>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</si>
  <si>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</si>
  <si>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</si>
  <si>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</si>
  <si>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</si>
  <si>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</si>
  <si>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</si>
  <si>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</si>
  <si>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</si>
  <si>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</si>
  <si>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</si>
  <si>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</si>
  <si>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</si>
  <si>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</si>
  <si>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</si>
  <si>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</si>
  <si>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</si>
  <si>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</si>
  <si>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</si>
  <si>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</si>
  <si>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</si>
  <si>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</si>
  <si>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</si>
  <si>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</si>
  <si>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</si>
  <si>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</si>
  <si>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</si>
  <si>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</si>
  <si>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</si>
  <si>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</si>
  <si>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</si>
  <si>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</si>
  <si>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</si>
  <si>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</si>
  <si>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</si>
  <si>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</si>
  <si>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</si>
  <si>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</si>
  <si>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</si>
  <si>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</si>
  <si>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</si>
  <si>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</si>
  <si>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</si>
  <si>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</si>
  <si>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</si>
  <si>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</si>
  <si>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</si>
  <si>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</si>
  <si>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</si>
  <si>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</si>
  <si>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</si>
  <si>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</si>
  <si>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</si>
  <si>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</si>
  <si>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</si>
  <si>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</si>
  <si>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</si>
  <si>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</si>
  <si>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</si>
  <si>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</si>
  <si>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</si>
  <si>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</si>
  <si>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</si>
  <si>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</si>
  <si>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</si>
  <si>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</si>
  <si>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</si>
  <si>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</si>
  <si>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</si>
  <si>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</si>
  <si>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</si>
  <si>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</si>
  <si>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</si>
  <si>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</si>
  <si>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</si>
  <si>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</si>
  <si>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</si>
  <si>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</si>
  <si>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</si>
  <si>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</si>
  <si>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</si>
  <si>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</si>
  <si>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</si>
  <si>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</si>
  <si>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</si>
  <si>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</si>
  <si>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</si>
  <si>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</si>
  <si>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</si>
  <si>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</si>
  <si>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</si>
  <si>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</si>
  <si>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</si>
  <si>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</si>
  <si>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</si>
  <si>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</si>
  <si>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</si>
  <si>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</si>
  <si>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</si>
  <si>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</si>
  <si>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</si>
  <si>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</si>
  <si>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</si>
  <si>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</si>
  <si>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</si>
  <si>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</si>
  <si>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</si>
  <si>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</si>
  <si>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</si>
  <si>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</si>
  <si>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</si>
  <si>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</si>
  <si>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</si>
  <si>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</si>
  <si>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</si>
  <si>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</si>
  <si>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</si>
  <si>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</si>
  <si>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</si>
  <si>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</si>
  <si>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</si>
  <si>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</si>
  <si>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</si>
  <si>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</si>
  <si>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</si>
  <si>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</si>
  <si>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</si>
  <si>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</si>
  <si>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</si>
  <si>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</si>
  <si>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</si>
  <si>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</si>
  <si>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</si>
  <si>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</si>
  <si>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</si>
  <si>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</si>
  <si>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</si>
  <si>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</si>
  <si>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</si>
  <si>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</si>
  <si>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</si>
  <si>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</si>
  <si>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</si>
  <si>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</si>
  <si>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</si>
  <si>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</si>
  <si>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</si>
  <si>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</si>
  <si>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</si>
  <si>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</si>
  <si>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</si>
  <si>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</si>
  <si>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</si>
  <si>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</si>
  <si>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</si>
  <si>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</si>
  <si>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</si>
  <si>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</si>
  <si>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</si>
  <si>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</si>
  <si>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</si>
  <si>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</si>
  <si>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</si>
  <si>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</si>
  <si>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</si>
  <si>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</si>
  <si>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</si>
  <si>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</si>
  <si>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</si>
  <si>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</si>
  <si>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</si>
  <si>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</si>
  <si>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</si>
  <si>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</si>
  <si>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</si>
  <si>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</si>
  <si>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</si>
  <si>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</si>
  <si>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</si>
  <si>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</si>
  <si>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</si>
  <si>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</si>
  <si>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</si>
  <si>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</si>
  <si>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</si>
  <si>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</si>
  <si>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</si>
  <si>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</si>
  <si>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</si>
  <si>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</si>
  <si>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</si>
  <si>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</si>
  <si>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</si>
  <si>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</si>
  <si>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</si>
  <si>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</si>
  <si>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</si>
  <si>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</si>
  <si>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</si>
  <si>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</si>
  <si>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</si>
  <si>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</si>
  <si>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</si>
  <si>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</si>
  <si>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</si>
  <si>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</si>
  <si>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</si>
  <si>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</si>
  <si>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</si>
  <si>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</si>
  <si>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</si>
  <si>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</si>
  <si>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</si>
  <si>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</si>
  <si>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</si>
  <si>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</si>
  <si>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</si>
  <si>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</si>
  <si>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</si>
  <si>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</si>
  <si>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</si>
  <si>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</si>
  <si>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</si>
  <si>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</si>
  <si>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</si>
  <si>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</si>
  <si>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</si>
  <si>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</si>
  <si>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</si>
  <si>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</si>
  <si>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</si>
  <si>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</si>
  <si>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</si>
  <si>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</si>
  <si>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</si>
  <si>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</si>
  <si>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</si>
  <si>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</si>
  <si>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</si>
  <si>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</si>
  <si>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</si>
  <si>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</si>
  <si>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</si>
  <si>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</si>
  <si>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</si>
  <si>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</si>
  <si>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</si>
  <si>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</si>
  <si>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</si>
  <si>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</si>
  <si>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</si>
  <si>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</si>
  <si>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</si>
  <si>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</si>
  <si>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</si>
  <si>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</si>
  <si>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</si>
  <si>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</si>
  <si>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</si>
  <si>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</si>
  <si>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</si>
  <si>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</si>
  <si>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</si>
  <si>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</si>
  <si>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</si>
  <si>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</si>
  <si>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</si>
  <si>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</si>
  <si>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</si>
  <si>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</si>
  <si>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</si>
  <si>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</si>
  <si>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</si>
  <si>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</si>
  <si>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</si>
  <si>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</si>
  <si>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</si>
  <si>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</si>
  <si>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</si>
  <si>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</si>
  <si>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</si>
  <si>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</si>
  <si>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</si>
  <si>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</si>
  <si>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</si>
  <si>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</si>
  <si>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</si>
  <si>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</si>
  <si>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</si>
  <si>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</si>
  <si>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</si>
  <si>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</si>
  <si>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</si>
  <si>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</si>
  <si>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</si>
  <si>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</si>
  <si>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</si>
  <si>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</si>
  <si>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</si>
  <si>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</si>
  <si>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</si>
  <si>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</si>
  <si>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</si>
  <si>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</si>
  <si>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</si>
  <si>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</si>
  <si>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</si>
  <si>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</si>
  <si>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</si>
  <si>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</si>
  <si>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</si>
  <si>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</si>
  <si>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</si>
  <si>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</si>
  <si>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</si>
  <si>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</si>
  <si>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</si>
  <si>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</si>
  <si>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</si>
  <si>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</si>
  <si>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</si>
  <si>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</si>
  <si>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</si>
  <si>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</si>
  <si>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</si>
  <si>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</si>
  <si>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</si>
  <si>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</si>
  <si>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</si>
  <si>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</si>
  <si>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</si>
  <si>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</si>
  <si>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</si>
  <si>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</si>
  <si>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</si>
  <si>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</si>
  <si>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</si>
  <si>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</si>
  <si>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</si>
  <si>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</si>
  <si>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</si>
  <si>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</si>
  <si>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</si>
  <si>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</si>
  <si>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</si>
  <si>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</si>
  <si>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</si>
  <si>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</si>
  <si>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</si>
  <si>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</si>
  <si>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</si>
  <si>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</si>
  <si>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</si>
  <si>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</si>
  <si>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</si>
  <si>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</si>
  <si>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</si>
  <si>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</si>
  <si>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</si>
  <si>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</si>
  <si>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</si>
  <si>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</si>
  <si>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</si>
  <si>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</si>
  <si>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</si>
  <si>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</si>
  <si>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</si>
  <si>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</si>
  <si>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</si>
  <si>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</si>
  <si>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</si>
  <si>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</si>
  <si>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</si>
  <si>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</si>
  <si>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</si>
  <si>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</si>
  <si>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</si>
  <si>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</si>
  <si>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</si>
  <si>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</si>
  <si>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</si>
  <si>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</si>
  <si>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</si>
  <si>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</si>
  <si>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</si>
  <si>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</si>
  <si>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</si>
  <si>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</si>
  <si>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</si>
  <si>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</si>
  <si>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</si>
  <si>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</si>
  <si>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</si>
  <si>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</si>
  <si>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</si>
  <si>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</si>
  <si>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</si>
  <si>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</si>
  <si>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</si>
  <si>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</si>
  <si>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</si>
  <si>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</si>
  <si>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</si>
  <si>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</si>
  <si>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</si>
  <si>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</si>
  <si>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</si>
  <si>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</si>
  <si>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</si>
  <si>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</si>
  <si>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</si>
  <si>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</si>
  <si>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</si>
  <si>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</si>
  <si>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</si>
  <si>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</si>
  <si>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</si>
  <si>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</si>
  <si>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</si>
  <si>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</si>
  <si>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</si>
  <si>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</si>
  <si>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</si>
  <si>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</si>
  <si>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</si>
  <si>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</si>
  <si>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</si>
  <si>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</si>
  <si>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</si>
  <si>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</si>
  <si>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</si>
  <si>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</si>
  <si>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</si>
  <si>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</si>
  <si>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</si>
  <si>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</si>
  <si>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</si>
  <si>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</si>
  <si>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</si>
  <si>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</si>
  <si>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</si>
  <si>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</si>
  <si>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</si>
  <si>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</si>
  <si>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</si>
  <si>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</si>
  <si>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</si>
  <si>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</si>
  <si>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</si>
  <si>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</si>
  <si>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</si>
  <si>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</si>
  <si>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</si>
  <si>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</si>
  <si>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</si>
  <si>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</si>
  <si>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</si>
  <si>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</si>
  <si>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</si>
  <si>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</si>
  <si>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</si>
  <si>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</si>
  <si>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</si>
  <si>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</si>
  <si>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</si>
  <si>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</si>
  <si>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</si>
  <si>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</si>
  <si>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</si>
  <si>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</si>
  <si>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</si>
  <si>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</si>
  <si>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</si>
  <si>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</si>
  <si>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</si>
  <si>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</si>
  <si>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</si>
  <si>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</si>
  <si>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</si>
  <si>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</si>
  <si>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</si>
  <si>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</si>
  <si>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</si>
  <si>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</si>
  <si>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</si>
  <si>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</si>
  <si>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</si>
  <si>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</si>
  <si>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</si>
  <si>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</si>
  <si>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</si>
  <si>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</si>
  <si>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</si>
  <si>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</si>
  <si>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</si>
  <si>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</si>
  <si>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</si>
  <si>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</si>
  <si>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</si>
  <si>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</si>
  <si>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</si>
  <si>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</si>
  <si>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</si>
  <si>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</si>
  <si>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</si>
  <si>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</si>
  <si>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</si>
  <si>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</si>
  <si>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</si>
  <si>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</si>
  <si>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</si>
  <si>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</si>
  <si>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</si>
  <si>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</si>
  <si>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</si>
  <si>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</si>
  <si>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</si>
  <si>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</si>
  <si>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</si>
  <si>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</si>
  <si>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</si>
  <si>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</si>
  <si>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</si>
  <si>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</si>
  <si>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</si>
  <si>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</si>
  <si>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</si>
  <si>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</si>
  <si>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</si>
  <si>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</si>
  <si>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</si>
  <si>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</si>
  <si>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</si>
  <si>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</si>
  <si>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</si>
  <si>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</si>
  <si>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</si>
  <si>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</si>
  <si>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</si>
  <si>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</si>
  <si>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</si>
  <si>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</si>
  <si>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</si>
  <si>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</si>
  <si>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</si>
  <si>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</si>
  <si>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</si>
  <si>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</si>
  <si>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</si>
  <si>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</si>
  <si>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</si>
  <si>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</si>
  <si>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</si>
  <si>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</si>
  <si>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</si>
  <si>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</si>
  <si>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</si>
  <si>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</si>
  <si>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</si>
  <si>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</si>
  <si>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</si>
  <si>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</si>
  <si>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</si>
  <si>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</si>
  <si>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</si>
  <si>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</si>
  <si>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</si>
  <si>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</si>
  <si>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</si>
  <si>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</si>
  <si>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</si>
  <si>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</si>
  <si>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</si>
  <si>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</si>
  <si>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</si>
  <si>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</si>
  <si>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</si>
  <si>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</si>
  <si>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</si>
  <si>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</si>
  <si>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</si>
  <si>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</si>
  <si>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</si>
  <si>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</si>
  <si>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</si>
  <si>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</si>
  <si>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</si>
  <si>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</si>
  <si>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</si>
  <si>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</si>
  <si>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</si>
  <si>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</si>
  <si>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</si>
  <si>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</si>
  <si>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</si>
  <si>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</si>
  <si>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</si>
  <si>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</si>
  <si>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</si>
  <si>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</si>
  <si>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</si>
  <si>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</si>
  <si>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</si>
  <si>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</si>
  <si>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</si>
  <si>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</si>
  <si>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</si>
  <si>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</si>
  <si>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</si>
  <si>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</si>
  <si>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</si>
  <si>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</si>
  <si>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</si>
  <si>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</si>
  <si>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</si>
  <si>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</si>
  <si>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</si>
  <si>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</si>
  <si>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</si>
  <si>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</si>
  <si>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</si>
  <si>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</si>
  <si>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</si>
  <si>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</si>
  <si>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</si>
  <si>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</si>
  <si>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</si>
  <si>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</si>
  <si>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</si>
  <si>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</si>
  <si>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</si>
  <si>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</si>
  <si>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</si>
  <si>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</si>
  <si>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</si>
  <si>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</si>
  <si>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</si>
  <si>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</si>
  <si>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</si>
  <si>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</si>
  <si>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</si>
  <si>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</si>
  <si>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</si>
  <si>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</si>
  <si>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</si>
  <si>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</si>
  <si>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</si>
  <si>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</si>
  <si>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</si>
  <si>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</si>
  <si>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</si>
  <si>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</si>
  <si>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</si>
  <si>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</si>
  <si>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</si>
  <si>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</si>
  <si>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</si>
  <si>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</si>
  <si>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</si>
  <si>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</si>
  <si>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</si>
  <si>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</si>
  <si>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</si>
  <si>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</si>
  <si>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</si>
  <si>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</si>
  <si>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</si>
  <si>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</si>
  <si>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</si>
  <si>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</si>
  <si>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</si>
  <si>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</si>
  <si>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</si>
  <si>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</si>
  <si>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</si>
  <si>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</si>
  <si>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</si>
  <si>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</si>
  <si>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</si>
  <si>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</si>
  <si>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</si>
  <si>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</si>
  <si>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</si>
  <si>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</si>
  <si>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</si>
  <si>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</si>
  <si>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</si>
  <si>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</si>
  <si>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</si>
  <si>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</si>
  <si>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</si>
  <si>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</si>
  <si>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</si>
  <si>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</si>
  <si>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</si>
  <si>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</si>
  <si>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</si>
  <si>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</si>
  <si>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</si>
  <si>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</si>
  <si>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</si>
  <si>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</si>
  <si>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</si>
  <si>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</si>
  <si>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</si>
  <si>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</si>
  <si>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</si>
  <si>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</si>
  <si>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</si>
  <si>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</si>
  <si>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</si>
  <si>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</si>
  <si>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</si>
  <si>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</si>
  <si>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</si>
  <si>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</si>
  <si>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</si>
  <si>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</si>
  <si>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</si>
  <si>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</si>
  <si>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</si>
  <si>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</si>
  <si>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</si>
  <si>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</si>
  <si>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</si>
  <si>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</si>
  <si>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</si>
  <si>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</si>
  <si>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</si>
  <si>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</si>
  <si>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</si>
  <si>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</si>
  <si>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</si>
  <si>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</si>
  <si>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</si>
  <si>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</si>
  <si>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</si>
  <si>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</si>
  <si>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</si>
  <si>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</si>
  <si>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</si>
  <si>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</si>
  <si>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</si>
  <si>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</si>
  <si>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</si>
  <si>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</si>
  <si>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</si>
  <si>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</si>
  <si>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</si>
  <si>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</si>
  <si>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</si>
  <si>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</si>
  <si>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</si>
  <si>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</si>
  <si>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</si>
  <si>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</si>
  <si>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</si>
  <si>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</si>
  <si>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</si>
  <si>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</si>
  <si>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</si>
  <si>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</si>
  <si>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</si>
  <si>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</si>
  <si>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</si>
  <si>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</si>
  <si>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</si>
  <si>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</si>
  <si>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</si>
  <si>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</si>
  <si>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</si>
  <si>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</si>
  <si>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</si>
  <si>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</si>
  <si>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</si>
  <si>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</si>
  <si>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</si>
  <si>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</si>
  <si>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</si>
  <si>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</si>
  <si>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</si>
  <si>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</si>
  <si>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</si>
  <si>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</si>
  <si>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</si>
  <si>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</si>
  <si>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</si>
  <si>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</si>
  <si>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</si>
  <si>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</si>
  <si>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</si>
  <si>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</si>
  <si>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</si>
  <si>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</si>
  <si>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</si>
  <si>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</si>
  <si>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</si>
  <si>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</si>
  <si>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</si>
  <si>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</si>
  <si>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</si>
  <si>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</si>
  <si>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</si>
  <si>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</si>
  <si>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</si>
  <si>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</si>
  <si>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</si>
  <si>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</si>
  <si>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</si>
  <si>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</si>
  <si>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</si>
  <si>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</si>
  <si>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</si>
  <si>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</si>
  <si>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</si>
  <si>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</si>
  <si>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</si>
  <si>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</si>
  <si>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</si>
  <si>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</si>
  <si>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</si>
  <si>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</si>
  <si>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</si>
  <si>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</si>
  <si>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</si>
  <si>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</si>
  <si>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</si>
  <si>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</si>
  <si>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</si>
  <si>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</si>
  <si>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</si>
  <si>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</si>
  <si>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</si>
  <si>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</si>
  <si>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</si>
  <si>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</si>
  <si>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</si>
  <si>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</si>
  <si>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</si>
  <si>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</si>
  <si>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</si>
  <si>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</si>
  <si>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</si>
  <si>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</si>
  <si>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</si>
  <si>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</si>
  <si>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</si>
  <si>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</si>
  <si>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</si>
  <si>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</si>
  <si>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</si>
  <si>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</si>
  <si>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</si>
  <si>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</si>
  <si>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</si>
  <si>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</si>
  <si>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</si>
  <si>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</si>
  <si>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</si>
  <si>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</si>
  <si>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</si>
  <si>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</si>
  <si>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</si>
  <si>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</si>
  <si>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</si>
  <si>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</si>
  <si>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</si>
  <si>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</si>
  <si>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</si>
  <si>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</si>
  <si>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</si>
  <si>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</si>
  <si>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</si>
  <si>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</si>
  <si>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</si>
  <si>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</si>
  <si>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</si>
  <si>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</si>
  <si>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</si>
  <si>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</si>
  <si>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</si>
  <si>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</si>
  <si>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</si>
  <si>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</si>
  <si>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</si>
  <si>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</si>
  <si>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</si>
  <si>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</si>
  <si>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</si>
  <si>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</si>
  <si>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</si>
  <si>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</si>
  <si>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</si>
  <si>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</si>
  <si>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</si>
  <si>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</si>
  <si>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</si>
  <si>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</si>
  <si>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</si>
  <si>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</si>
  <si>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</si>
  <si>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</si>
  <si>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</si>
  <si>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</si>
  <si>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</si>
  <si>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</si>
  <si>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</si>
  <si>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</si>
  <si>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</si>
  <si>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</si>
  <si>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</si>
  <si>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</si>
  <si>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</si>
  <si>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</si>
  <si>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</si>
  <si>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</si>
  <si>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</si>
  <si>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</si>
  <si>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</si>
  <si>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</si>
  <si>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</si>
  <si>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</si>
  <si>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</si>
  <si>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</si>
  <si>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</si>
  <si>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</si>
  <si>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</si>
  <si>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</si>
  <si>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</si>
  <si>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</si>
  <si>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</si>
  <si>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</si>
  <si>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</si>
  <si>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</si>
  <si>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</si>
  <si>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</si>
  <si>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</si>
  <si>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</si>
  <si>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</si>
  <si>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</si>
  <si>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</si>
  <si>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</si>
  <si>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</si>
  <si>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</si>
  <si>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</si>
  <si>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</si>
  <si>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</si>
  <si>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</si>
  <si>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</si>
  <si>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</si>
  <si>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</si>
  <si>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</si>
  <si>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</si>
  <si>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</si>
  <si>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</si>
  <si>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</si>
  <si>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</si>
  <si>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</si>
  <si>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</si>
  <si>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</si>
  <si>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</si>
  <si>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</si>
  <si>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</si>
  <si>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</si>
  <si>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</si>
  <si>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</si>
  <si>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</si>
  <si>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</si>
  <si>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</si>
  <si>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</si>
  <si>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</si>
  <si>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</si>
  <si>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</si>
  <si>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</si>
  <si>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</si>
  <si>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</si>
  <si>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</si>
  <si>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</si>
  <si>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</si>
  <si>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</si>
  <si>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</si>
  <si>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</si>
  <si>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</si>
  <si>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</si>
  <si>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</si>
  <si>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</si>
  <si>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</si>
  <si>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</si>
  <si>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</si>
  <si>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</si>
  <si>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</si>
  <si>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</si>
  <si>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</si>
  <si>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</si>
  <si>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</si>
  <si>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</si>
  <si>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</si>
  <si>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</si>
  <si>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</si>
  <si>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</si>
  <si>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</si>
  <si>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</si>
  <si>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</si>
  <si>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</si>
  <si>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</si>
  <si>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</si>
  <si>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</si>
  <si>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</si>
  <si>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</si>
  <si>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</si>
  <si>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</si>
  <si>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</si>
  <si>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</si>
  <si>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</si>
  <si>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</si>
  <si>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</si>
  <si>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</si>
  <si>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</si>
  <si>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</si>
  <si>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</si>
  <si>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</si>
  <si>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</si>
  <si>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</si>
  <si>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</si>
  <si>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</si>
  <si>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</si>
  <si>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</si>
  <si>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</si>
  <si>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</si>
  <si>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</si>
  <si>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</si>
  <si>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</si>
  <si>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</si>
  <si>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</si>
  <si>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</si>
  <si>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</si>
  <si>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</si>
  <si>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</si>
  <si>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</si>
  <si>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</si>
  <si>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</si>
  <si>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</si>
  <si>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</si>
  <si>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</si>
  <si>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</si>
  <si>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</si>
  <si>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</si>
  <si>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</si>
  <si>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</si>
  <si>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</si>
  <si>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</si>
  <si>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</si>
  <si>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</si>
  <si>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</si>
  <si>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</si>
  <si>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</si>
  <si>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</si>
  <si>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</si>
  <si>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</si>
  <si>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</si>
  <si>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</si>
  <si>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</si>
  <si>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</si>
  <si>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</si>
  <si>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</si>
  <si>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</si>
  <si>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</si>
  <si>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</si>
  <si>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</si>
  <si>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</si>
  <si>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</si>
  <si>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</si>
  <si>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</si>
  <si>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</si>
  <si>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</si>
  <si>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</si>
  <si>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</si>
  <si>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</si>
  <si>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</si>
  <si>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</si>
  <si>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</si>
  <si>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</si>
  <si>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</si>
  <si>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</si>
  <si>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</si>
  <si>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</si>
  <si>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</si>
  <si>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</si>
  <si>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</si>
  <si>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</si>
  <si>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</si>
  <si>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</si>
  <si>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</si>
  <si>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</si>
  <si>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</si>
  <si>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</si>
  <si>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</si>
  <si>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</si>
  <si>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</si>
  <si>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</si>
  <si>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</si>
  <si>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</si>
  <si>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</si>
  <si>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</si>
  <si>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</si>
  <si>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</si>
  <si>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</si>
  <si>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</si>
  <si>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</si>
  <si>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</si>
  <si>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</si>
  <si>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</si>
  <si>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</si>
  <si>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</si>
  <si>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</si>
  <si>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</si>
  <si>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</si>
  <si>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</si>
  <si>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</si>
  <si>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</si>
  <si>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</si>
  <si>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</si>
  <si>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</si>
  <si>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</si>
  <si>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</si>
  <si>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</si>
  <si>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</si>
  <si>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</si>
  <si>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</si>
  <si>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</si>
  <si>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</si>
  <si>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</si>
  <si>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</si>
  <si>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</si>
  <si>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</si>
  <si>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</si>
  <si>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</si>
  <si>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</si>
  <si>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</si>
  <si>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</si>
  <si>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</si>
  <si>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</si>
  <si>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</si>
  <si>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</si>
  <si>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</si>
  <si>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</si>
  <si>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</si>
  <si>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</si>
  <si>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</si>
  <si>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</si>
  <si>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</si>
  <si>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</si>
  <si>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</si>
  <si>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</si>
  <si>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</si>
  <si>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</si>
  <si>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</si>
  <si>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</si>
  <si>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</si>
  <si>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</si>
  <si>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</si>
  <si>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</si>
  <si>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</si>
  <si>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</si>
  <si>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</si>
  <si>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</si>
  <si>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</si>
  <si>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</si>
  <si>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</si>
  <si>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</si>
  <si>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</si>
  <si>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</si>
  <si>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</si>
  <si>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</si>
  <si>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</si>
  <si>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</si>
  <si>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</si>
  <si>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</si>
  <si>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</si>
  <si>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</si>
  <si>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</si>
  <si>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</si>
  <si>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</si>
  <si>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</si>
  <si>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</si>
  <si>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</si>
  <si>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</si>
  <si>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</si>
  <si>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</si>
  <si>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</si>
  <si>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</si>
  <si>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</si>
  <si>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</si>
  <si>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</si>
  <si>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</si>
  <si>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</si>
  <si>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</si>
  <si>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</si>
  <si>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</si>
  <si>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</si>
  <si>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</si>
  <si>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</si>
  <si>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</si>
  <si>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</si>
  <si>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</si>
  <si>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</si>
  <si>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</si>
  <si>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</si>
  <si>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</si>
  <si>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</si>
  <si>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</si>
  <si>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</si>
  <si>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</si>
  <si>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</si>
  <si>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</si>
  <si>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</si>
  <si>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</si>
  <si>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</si>
  <si>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</si>
  <si>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</si>
  <si>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</si>
  <si>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</si>
  <si>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</si>
  <si>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</si>
  <si>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</si>
  <si>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</si>
  <si>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</si>
  <si>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</si>
  <si>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</si>
  <si>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</si>
  <si>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</si>
  <si>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</si>
  <si>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</si>
  <si>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</si>
  <si>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</si>
  <si>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</si>
  <si>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</si>
  <si>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</si>
  <si>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</si>
  <si>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</si>
  <si>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</si>
  <si>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</si>
  <si>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</si>
  <si>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</si>
  <si>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</si>
  <si>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</si>
  <si>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</si>
  <si>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</si>
  <si>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</si>
  <si>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</si>
  <si>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</si>
  <si>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</si>
  <si>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</si>
  <si>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</si>
  <si>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</si>
  <si>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</si>
  <si>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</si>
  <si>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</si>
  <si>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</si>
  <si>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</si>
  <si>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</si>
  <si>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</si>
  <si>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</si>
  <si>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</si>
  <si>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</si>
  <si>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</si>
  <si>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</si>
  <si>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</si>
  <si>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</si>
  <si>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</si>
  <si>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</si>
  <si>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</si>
  <si>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</si>
  <si>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</si>
  <si>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</si>
  <si>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</si>
  <si>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</si>
  <si>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</si>
  <si>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</si>
  <si>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</si>
  <si>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</si>
  <si>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</si>
  <si>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</si>
  <si>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</si>
  <si>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</si>
  <si>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</si>
  <si>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</si>
  <si>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</si>
  <si>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</si>
  <si>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</si>
  <si>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</si>
  <si>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</si>
  <si>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</si>
  <si>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</si>
  <si>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</si>
  <si>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</si>
  <si>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</si>
  <si>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</si>
  <si>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</si>
  <si>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</si>
  <si>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</si>
  <si>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</si>
  <si>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</si>
  <si>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</si>
  <si>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</si>
  <si>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</si>
  <si>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</si>
  <si>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</si>
  <si>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</si>
  <si>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</si>
  <si>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</si>
  <si>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</si>
  <si>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</si>
  <si>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</si>
  <si>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</si>
  <si>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</si>
  <si>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</si>
  <si>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</si>
  <si>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</si>
  <si>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</si>
  <si>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</si>
  <si>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</si>
  <si>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</si>
  <si>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</si>
  <si>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</si>
  <si>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</si>
  <si>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</si>
  <si>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</si>
  <si>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</si>
  <si>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</si>
  <si>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</si>
  <si>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</si>
  <si>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</si>
  <si>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</si>
  <si>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</si>
  <si>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</si>
  <si>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</si>
  <si>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</si>
  <si>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</si>
  <si>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</si>
  <si>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</si>
  <si>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</si>
  <si>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</si>
  <si>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</si>
  <si>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</si>
  <si>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</si>
  <si>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</si>
  <si>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</si>
  <si>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</si>
  <si>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</si>
  <si>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</si>
  <si>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</si>
  <si>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</si>
  <si>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</si>
  <si>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</si>
  <si>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</si>
  <si>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</si>
  <si>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</si>
  <si>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</si>
  <si>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</si>
  <si>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</si>
  <si>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</si>
  <si>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</si>
  <si>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</si>
  <si>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</si>
  <si>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</si>
  <si>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</si>
  <si>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</si>
  <si>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</si>
  <si>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</si>
  <si>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</si>
  <si>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</si>
  <si>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</si>
  <si>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</si>
  <si>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</si>
  <si>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</si>
  <si>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</si>
  <si>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</si>
  <si>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</si>
  <si>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</si>
  <si>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</si>
  <si>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</si>
  <si>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</si>
  <si>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</si>
  <si>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</si>
  <si>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</si>
  <si>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</si>
  <si>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</si>
  <si>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</si>
  <si>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</si>
  <si>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</si>
  <si>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</si>
  <si>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</si>
  <si>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</si>
  <si>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</si>
  <si>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</si>
  <si>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</si>
  <si>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</si>
  <si>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</si>
  <si>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</si>
  <si>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</si>
  <si>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</si>
  <si>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</si>
  <si>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</si>
  <si>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</si>
  <si>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</si>
  <si>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</si>
  <si>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</si>
  <si>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</si>
  <si>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</si>
  <si>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</si>
  <si>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</si>
  <si>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</si>
  <si>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</si>
  <si>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</si>
  <si>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</si>
  <si>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</si>
  <si>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</si>
  <si>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</si>
  <si>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</si>
  <si>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</si>
  <si>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</si>
  <si>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</si>
  <si>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</si>
  <si>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</si>
  <si>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</si>
  <si>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</si>
  <si>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</si>
  <si>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</si>
  <si>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</si>
  <si>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</si>
  <si>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</si>
  <si>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</si>
  <si>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</si>
  <si>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</si>
  <si>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</si>
  <si>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</si>
  <si>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</si>
  <si>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</si>
  <si>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</si>
  <si>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</si>
  <si>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</si>
  <si>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</si>
  <si>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</si>
  <si>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</si>
  <si>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</si>
  <si>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</si>
  <si>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</si>
  <si>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</si>
  <si>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</si>
  <si>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</si>
  <si>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</si>
  <si>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</si>
  <si>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</si>
  <si>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</si>
  <si>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</si>
  <si>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</si>
  <si>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</si>
  <si>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</si>
  <si>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</si>
  <si>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</si>
  <si>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</si>
  <si>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</si>
  <si>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</si>
  <si>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</si>
  <si>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</si>
  <si>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</si>
  <si>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</si>
  <si>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</si>
  <si>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</si>
  <si>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</si>
  <si>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</si>
  <si>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</si>
  <si>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</si>
  <si>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</si>
  <si>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</si>
  <si>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</si>
  <si>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</si>
  <si>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</si>
  <si>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</si>
  <si>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</si>
  <si>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</si>
  <si>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</si>
  <si>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</si>
  <si>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</si>
  <si>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</si>
  <si>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</si>
  <si>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</si>
  <si>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</si>
  <si>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</si>
  <si>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</si>
  <si>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</si>
  <si>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</si>
  <si>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</si>
  <si>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</si>
  <si>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</si>
  <si>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</si>
  <si>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</si>
  <si>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</si>
  <si>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</si>
  <si>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</si>
  <si>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</si>
  <si>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</si>
  <si>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</si>
  <si>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</si>
  <si>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</si>
  <si>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</si>
  <si>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</si>
  <si>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</si>
  <si>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</si>
  <si>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</si>
  <si>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</si>
  <si>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</si>
  <si>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</si>
  <si>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</si>
  <si>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</si>
  <si>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</si>
  <si>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</si>
  <si>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</si>
  <si>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</si>
  <si>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</si>
  <si>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</si>
  <si>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</si>
  <si>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</si>
  <si>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</si>
  <si>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</si>
  <si>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</si>
  <si>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</si>
  <si>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</si>
  <si>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</si>
  <si>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</si>
  <si>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</si>
  <si>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</si>
  <si>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</si>
  <si>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</si>
  <si>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</si>
  <si>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</si>
  <si>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</si>
  <si>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</si>
  <si>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</si>
  <si>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</si>
  <si>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</si>
  <si>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</si>
  <si>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</si>
  <si>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</si>
  <si>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</si>
  <si>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</si>
  <si>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</si>
  <si>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</si>
  <si>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</si>
  <si>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</si>
  <si>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</si>
  <si>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</si>
  <si>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</si>
  <si>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</si>
  <si>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</si>
  <si>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</si>
  <si>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</si>
  <si>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</si>
  <si>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</si>
  <si>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</si>
  <si>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</si>
  <si>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</si>
  <si>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</si>
  <si>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</si>
  <si>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</si>
  <si>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</si>
  <si>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</si>
  <si>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</si>
  <si>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</si>
  <si>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</si>
  <si>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</si>
  <si>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</si>
  <si>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</si>
  <si>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</si>
  <si>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</si>
  <si>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</si>
  <si>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</si>
  <si>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</si>
  <si>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</si>
  <si>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</si>
  <si>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</si>
  <si>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</si>
  <si>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</si>
  <si>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</si>
  <si>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</si>
  <si>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</si>
  <si>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</si>
  <si>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</si>
  <si>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</si>
  <si>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</si>
  <si>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</si>
  <si>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</si>
  <si>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</si>
  <si>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</si>
  <si>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</si>
  <si>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</si>
  <si>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</si>
  <si>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</si>
  <si>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</si>
  <si>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</si>
  <si>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</si>
  <si>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</si>
  <si>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</si>
  <si>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</si>
  <si>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</si>
  <si>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</si>
  <si>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</si>
  <si>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</si>
  <si>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</si>
  <si>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</si>
  <si>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</si>
  <si>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</si>
  <si>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</si>
  <si>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</si>
  <si>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</si>
  <si>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</si>
  <si>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</si>
  <si>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</si>
  <si>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</si>
  <si>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</si>
  <si>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</si>
  <si>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</si>
  <si>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</si>
  <si>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</si>
  <si>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</si>
  <si>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</si>
  <si>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</si>
  <si>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</si>
  <si>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</si>
  <si>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</si>
  <si>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</si>
  <si>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</si>
  <si>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</si>
  <si>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</si>
  <si>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</si>
  <si>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</si>
  <si>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</si>
  <si>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</si>
  <si>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</si>
  <si>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</si>
  <si>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</si>
  <si>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</si>
  <si>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</si>
  <si>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</si>
  <si>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</si>
  <si>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</si>
  <si>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</si>
  <si>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</si>
  <si>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</si>
  <si>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</si>
  <si>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</si>
  <si>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</si>
  <si>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</si>
  <si>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</si>
  <si>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</si>
  <si>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</si>
  <si>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</si>
  <si>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</si>
  <si>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</si>
  <si>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</si>
  <si>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</si>
  <si>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</si>
  <si>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</si>
  <si>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</si>
  <si>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</si>
  <si>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</si>
  <si>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</si>
  <si>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</si>
  <si>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</si>
  <si>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</si>
  <si>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</si>
  <si>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</si>
  <si>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</si>
  <si>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</si>
  <si>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</si>
  <si>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</si>
  <si>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</si>
  <si>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</si>
  <si>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</si>
  <si>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</si>
  <si>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</si>
  <si>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</si>
  <si>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</si>
  <si>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</si>
  <si>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</si>
  <si>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</si>
  <si>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</si>
  <si>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</si>
  <si>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</si>
  <si>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</si>
  <si>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</si>
  <si>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</si>
  <si>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</si>
  <si>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</si>
  <si>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</si>
  <si>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</si>
  <si>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</si>
  <si>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</si>
  <si>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</si>
  <si>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</si>
  <si>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</si>
  <si>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</si>
  <si>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</si>
  <si>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</si>
  <si>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</si>
  <si>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</si>
  <si>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</si>
  <si>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</si>
  <si>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</si>
  <si>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</si>
  <si>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</si>
  <si>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</si>
  <si>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</si>
  <si>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</si>
  <si>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</si>
  <si>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</si>
  <si>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</si>
  <si>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</si>
  <si>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</si>
  <si>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</si>
  <si>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</si>
  <si>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</si>
  <si>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</si>
  <si>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</si>
  <si>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</si>
  <si>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</si>
  <si>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</si>
  <si>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</si>
  <si>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</si>
  <si>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</si>
  <si>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</si>
  <si>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</si>
  <si>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</si>
  <si>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</si>
  <si>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</si>
  <si>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</si>
  <si>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</si>
  <si>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</si>
  <si>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</si>
  <si>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</si>
  <si>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</si>
  <si>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</si>
  <si>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</si>
  <si>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</si>
  <si>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</si>
  <si>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</si>
  <si>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</si>
  <si>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</si>
  <si>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</si>
  <si>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</si>
  <si>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</si>
  <si>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</si>
  <si>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</si>
  <si>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</si>
  <si>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</si>
  <si>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</si>
  <si>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</si>
  <si>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</si>
  <si>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</si>
  <si>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</si>
  <si>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</si>
  <si>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</si>
  <si>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</si>
  <si>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</si>
  <si>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</si>
  <si>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</si>
  <si>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</si>
  <si>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</si>
  <si>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</si>
  <si>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</si>
  <si>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</si>
  <si>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</si>
  <si>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</si>
  <si>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</si>
  <si>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</si>
  <si>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</si>
  <si>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</si>
  <si>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</si>
  <si>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</si>
  <si>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</si>
  <si>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</si>
  <si>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</si>
  <si>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</si>
  <si>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</si>
  <si>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</si>
  <si>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</si>
  <si>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</si>
  <si>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</si>
  <si>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</si>
  <si>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</si>
  <si>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</si>
  <si>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</si>
  <si>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</si>
  <si>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</si>
  <si>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</si>
  <si>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</si>
  <si>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</si>
  <si>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</si>
  <si>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</si>
  <si>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</si>
  <si>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</si>
  <si>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</si>
  <si>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</si>
  <si>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</si>
  <si>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</si>
  <si>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</si>
  <si>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</si>
  <si>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</si>
  <si>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</si>
  <si>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</si>
  <si>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</si>
  <si>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</si>
  <si>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</si>
  <si>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</si>
  <si>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</si>
  <si>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</si>
  <si>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</si>
  <si>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</si>
  <si>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</si>
  <si>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</si>
  <si>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</si>
  <si>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</si>
  <si>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</si>
  <si>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</si>
  <si>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</si>
  <si>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</si>
  <si>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</si>
  <si>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</si>
  <si>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</si>
  <si>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</si>
  <si>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</si>
  <si>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</si>
  <si>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</si>
  <si>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</si>
  <si>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</si>
  <si>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</si>
  <si>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</si>
  <si>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</si>
  <si>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</si>
  <si>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</si>
  <si>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</si>
  <si>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</si>
  <si>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</si>
  <si>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</si>
  <si>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</si>
  <si>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</si>
  <si>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</si>
  <si>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</si>
  <si>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</si>
  <si>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</si>
  <si>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</si>
  <si>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</si>
  <si>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</si>
  <si>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</si>
  <si>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</si>
  <si>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</si>
  <si>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</si>
  <si>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</si>
  <si>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</si>
  <si>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</si>
  <si>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</si>
  <si>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</si>
  <si>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</si>
  <si>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</si>
  <si>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</si>
  <si>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</si>
  <si>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</si>
  <si>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</si>
  <si>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</si>
  <si>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</si>
  <si>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</si>
  <si>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</si>
  <si>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</si>
  <si>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</si>
  <si>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</si>
  <si>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</si>
  <si>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</si>
  <si>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</si>
  <si>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</si>
  <si>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</si>
  <si>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</si>
  <si>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</si>
  <si>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</si>
  <si>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</si>
  <si>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</si>
  <si>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</si>
  <si>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</si>
  <si>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</si>
  <si>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</si>
  <si>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</si>
  <si>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</si>
  <si>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</si>
  <si>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</si>
  <si>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</si>
  <si>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</si>
  <si>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</si>
  <si>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</si>
  <si>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</si>
  <si>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</si>
  <si>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</si>
  <si>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</si>
  <si>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</si>
  <si>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</si>
  <si>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</si>
  <si>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</si>
  <si>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</si>
  <si>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</si>
  <si>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</si>
  <si>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</si>
  <si>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</si>
  <si>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</si>
  <si>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</si>
  <si>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</si>
  <si>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</si>
  <si>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</si>
  <si>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</si>
  <si>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</si>
  <si>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</si>
  <si>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</si>
  <si>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</si>
  <si>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</si>
  <si>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</si>
  <si>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</si>
  <si>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</si>
  <si>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</si>
  <si>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</si>
  <si>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</si>
  <si>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</si>
  <si>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</si>
  <si>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</si>
  <si>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</si>
  <si>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</si>
  <si>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</si>
  <si>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</si>
  <si>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</si>
  <si>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</si>
  <si>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</si>
  <si>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</si>
  <si>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</si>
  <si>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</si>
  <si>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</si>
  <si>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</si>
  <si>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</si>
  <si>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</si>
  <si>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</si>
  <si>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</si>
  <si>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</si>
  <si>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</si>
  <si>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</si>
  <si>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</si>
  <si>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</si>
  <si>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</si>
  <si>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</si>
  <si>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</si>
  <si>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</si>
  <si>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</si>
  <si>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</si>
  <si>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</si>
  <si>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</si>
  <si>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</si>
  <si>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</si>
  <si>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</si>
  <si>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</si>
  <si>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</si>
  <si>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</si>
  <si>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</si>
  <si>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</si>
  <si>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</si>
  <si>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</si>
  <si>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</si>
  <si>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</si>
  <si>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</si>
  <si>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</si>
  <si>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</si>
  <si>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</si>
  <si>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</si>
  <si>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</si>
  <si>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</si>
  <si>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</si>
  <si>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</si>
  <si>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</si>
  <si>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</si>
  <si>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</si>
  <si>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</si>
  <si>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</si>
  <si>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</si>
  <si>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</si>
  <si>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</si>
  <si>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</si>
  <si>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</si>
  <si>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</si>
  <si>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</si>
  <si>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</si>
  <si>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</si>
  <si>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</si>
  <si>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</si>
  <si>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</si>
  <si>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</si>
  <si>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</si>
  <si>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</si>
  <si>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</si>
  <si>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</si>
  <si>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</si>
  <si>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</si>
  <si>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</si>
  <si>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</si>
  <si>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</si>
  <si>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</si>
  <si>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</si>
  <si>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</si>
  <si>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</si>
  <si>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</si>
  <si>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</si>
  <si>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</si>
  <si>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</si>
  <si>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</si>
  <si>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</si>
  <si>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</si>
  <si>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</si>
  <si>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</si>
  <si>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</si>
  <si>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</si>
  <si>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</si>
  <si>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</si>
  <si>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</si>
  <si>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</si>
  <si>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</si>
  <si>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</si>
  <si>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</si>
  <si>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</si>
  <si>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</si>
  <si>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</si>
  <si>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</si>
  <si>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</si>
  <si>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</si>
  <si>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</si>
  <si>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</si>
  <si>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</si>
  <si>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</si>
  <si>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</si>
  <si>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</si>
  <si>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</si>
  <si>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</si>
  <si>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</si>
  <si>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</si>
  <si>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</si>
  <si>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</si>
  <si>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</si>
  <si>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</si>
  <si>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</si>
  <si>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</si>
  <si>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</si>
  <si>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</si>
  <si>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</si>
  <si>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</si>
  <si>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</si>
  <si>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</si>
  <si>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</si>
  <si>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</si>
  <si>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</si>
  <si>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</si>
  <si>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</si>
  <si>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</si>
  <si>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</si>
  <si>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</si>
  <si>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</si>
  <si>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</si>
  <si>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</si>
  <si>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</si>
  <si>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</si>
  <si>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</si>
  <si>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</si>
  <si>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</si>
  <si>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</si>
  <si>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</si>
  <si>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</si>
  <si>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</si>
  <si>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</si>
  <si>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</si>
  <si>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</si>
  <si>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</si>
  <si>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</si>
  <si>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</si>
  <si>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</si>
  <si>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</si>
  <si>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</si>
  <si>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</si>
  <si>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</si>
  <si>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</si>
  <si>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</si>
  <si>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</si>
  <si>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</si>
  <si>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</si>
  <si>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</si>
  <si>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</si>
  <si>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</si>
  <si>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</si>
  <si>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</si>
  <si>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</si>
  <si>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</si>
  <si>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</si>
  <si>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</si>
  <si>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</si>
  <si>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</si>
  <si>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</si>
  <si>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</si>
  <si>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</si>
  <si>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</si>
  <si>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</si>
  <si>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</si>
  <si>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</si>
  <si>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</si>
  <si>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</si>
  <si>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</si>
  <si>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</si>
  <si>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</si>
  <si>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</si>
  <si>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</si>
  <si>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</si>
  <si>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</si>
  <si>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</si>
  <si>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</si>
  <si>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</si>
  <si>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</si>
  <si>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</si>
  <si>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</si>
  <si>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</si>
  <si>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</si>
  <si>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</si>
  <si>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</si>
  <si>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</si>
  <si>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</si>
  <si>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</si>
  <si>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</si>
  <si>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</si>
  <si>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</si>
  <si>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</si>
  <si>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</si>
  <si>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</si>
  <si>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</si>
  <si>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</si>
  <si>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</si>
  <si>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</si>
  <si>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</si>
  <si>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</si>
  <si>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</si>
  <si>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</si>
  <si>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</si>
  <si>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</si>
  <si>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</si>
  <si>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</si>
  <si>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</si>
  <si>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</si>
  <si>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</si>
  <si>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</si>
  <si>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</si>
  <si>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</si>
  <si>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</si>
  <si>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</si>
  <si>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</si>
  <si>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</si>
  <si>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</si>
  <si>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</si>
  <si>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</si>
  <si>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</si>
  <si>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</si>
  <si>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</si>
  <si>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</si>
  <si>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</si>
  <si>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</si>
  <si>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</si>
  <si>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</si>
  <si>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</si>
  <si>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</si>
  <si>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</si>
  <si>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</si>
  <si>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</si>
  <si>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</si>
  <si>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</si>
  <si>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</si>
  <si>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</si>
  <si>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</si>
  <si>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</si>
  <si>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</si>
  <si>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</si>
  <si>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</si>
  <si>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</si>
  <si>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</si>
  <si>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</si>
  <si>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</si>
  <si>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</si>
  <si>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</si>
  <si>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</si>
  <si>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</si>
  <si>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</si>
  <si>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</si>
  <si>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</si>
  <si>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</si>
  <si>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</si>
  <si>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</si>
  <si>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</si>
  <si>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</si>
  <si>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</si>
  <si>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</si>
  <si>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</si>
  <si>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</si>
  <si>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</si>
  <si>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</si>
  <si>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</si>
  <si>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</si>
  <si>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</si>
  <si>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</si>
  <si>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</si>
  <si>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</si>
  <si>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</si>
  <si>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</si>
  <si>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</si>
  <si>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</si>
  <si>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</si>
  <si>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</si>
  <si>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</si>
  <si>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</si>
  <si>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</si>
  <si>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</si>
  <si>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</si>
  <si>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</si>
  <si>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</si>
  <si>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</si>
  <si>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</si>
  <si>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</si>
  <si>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</si>
  <si>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</si>
  <si>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</si>
  <si>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</si>
  <si>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</si>
  <si>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</si>
  <si>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</si>
  <si>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</si>
  <si>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</si>
  <si>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</si>
  <si>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</si>
  <si>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</si>
  <si>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</si>
  <si>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</si>
  <si>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</si>
  <si>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</si>
  <si>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</si>
  <si>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</si>
  <si>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</si>
  <si>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</si>
  <si>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</si>
  <si>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</si>
  <si>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</si>
  <si>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</si>
  <si>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</si>
  <si>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</si>
  <si>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</si>
  <si>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</si>
  <si>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</si>
  <si>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</si>
  <si>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</si>
  <si>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</si>
  <si>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</si>
  <si>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</si>
  <si>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</si>
  <si>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</si>
  <si>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</si>
  <si>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</si>
  <si>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</si>
  <si>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</si>
  <si>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</si>
  <si>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</si>
  <si>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</si>
  <si>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</si>
  <si>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</si>
  <si>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</si>
  <si>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</si>
  <si>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</si>
  <si>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</si>
  <si>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</si>
  <si>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</si>
  <si>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</si>
  <si>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</si>
  <si>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</si>
  <si>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</si>
  <si>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</si>
  <si>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</si>
  <si>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</si>
  <si>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</si>
  <si>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</si>
  <si>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</si>
  <si>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</si>
  <si>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</si>
  <si>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</si>
  <si>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</si>
  <si>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</si>
  <si>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</si>
  <si>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</si>
  <si>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</si>
  <si>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</si>
  <si>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</si>
  <si>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</si>
  <si>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</si>
  <si>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</si>
  <si>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</si>
  <si>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</si>
  <si>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</si>
  <si>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</si>
  <si>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</si>
  <si>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</si>
  <si>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</si>
  <si>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</si>
  <si>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</si>
  <si>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</si>
  <si>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</si>
  <si>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</si>
  <si>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</si>
  <si>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</si>
  <si>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</si>
  <si>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</si>
  <si>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</si>
  <si>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</si>
  <si>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</si>
  <si>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</si>
  <si>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</si>
  <si>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</si>
  <si>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</si>
  <si>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</si>
  <si>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</si>
  <si>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</si>
  <si>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</si>
  <si>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</si>
  <si>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</si>
  <si>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</si>
  <si>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</si>
  <si>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</si>
  <si>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</si>
  <si>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</si>
  <si>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</si>
  <si>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</si>
  <si>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</si>
  <si>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</si>
  <si>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</si>
  <si>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</si>
  <si>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</si>
  <si>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</si>
  <si>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</si>
  <si>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</si>
  <si>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</si>
  <si>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</si>
  <si>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</si>
  <si>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</si>
  <si>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</si>
  <si>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</si>
  <si>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</si>
  <si>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</si>
  <si>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</si>
  <si>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</si>
  <si>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</si>
  <si>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</si>
  <si>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</si>
  <si>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</si>
  <si>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</si>
  <si>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</si>
  <si>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</si>
  <si>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</si>
  <si>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</si>
  <si>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</si>
  <si>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</si>
  <si>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</si>
  <si>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</si>
  <si>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</si>
  <si>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</si>
  <si>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</si>
  <si>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</si>
  <si>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</si>
  <si>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</si>
  <si>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</si>
  <si>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</si>
  <si>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</si>
  <si>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</si>
  <si>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</si>
  <si>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</si>
  <si>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</si>
  <si>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</si>
  <si>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</si>
  <si>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</si>
  <si>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</si>
  <si>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</si>
  <si>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</si>
  <si>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</si>
  <si>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</si>
  <si>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</si>
  <si>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</si>
  <si>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</si>
  <si>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</si>
  <si>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</si>
  <si>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</si>
  <si>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</si>
  <si>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</si>
  <si>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</si>
  <si>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</si>
  <si>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</si>
  <si>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</si>
  <si>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</si>
  <si>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</si>
  <si>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</si>
  <si>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</si>
  <si>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</si>
  <si>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</si>
  <si>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</si>
  <si>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</si>
  <si>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</si>
  <si>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</si>
  <si>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</si>
  <si>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</si>
  <si>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</si>
  <si>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</si>
  <si>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</si>
  <si>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</si>
  <si>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</si>
  <si>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</si>
  <si>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</si>
  <si>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</si>
  <si>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</si>
  <si>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</si>
  <si>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</si>
  <si>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</si>
  <si>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</si>
  <si>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</si>
  <si>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</si>
  <si>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</si>
  <si>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</si>
  <si>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</si>
  <si>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</si>
  <si>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</si>
  <si>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</si>
  <si>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</si>
  <si>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</si>
  <si>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</si>
  <si>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</si>
  <si>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</si>
  <si>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</si>
  <si>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</si>
  <si>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</si>
  <si>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</si>
  <si>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</si>
  <si>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</si>
  <si>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</si>
  <si>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</si>
  <si>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</si>
  <si>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</si>
  <si>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</si>
  <si>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</si>
  <si>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</si>
  <si>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</si>
  <si>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</si>
  <si>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</si>
  <si>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</si>
  <si>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</si>
  <si>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</si>
  <si>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</si>
  <si>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</si>
  <si>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</si>
  <si>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</si>
  <si>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</si>
  <si>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</si>
  <si>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</si>
  <si>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</si>
  <si>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</si>
  <si>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</si>
  <si>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</si>
  <si>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</si>
  <si>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</si>
  <si>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</si>
  <si>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</si>
  <si>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</si>
  <si>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</si>
  <si>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</si>
  <si>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</si>
  <si>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</si>
  <si>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</si>
  <si>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</si>
  <si>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</si>
  <si>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</si>
  <si>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</si>
  <si>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</si>
  <si>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</si>
  <si>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</si>
  <si>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</si>
  <si>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</si>
  <si>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</si>
  <si>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</si>
  <si>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</si>
  <si>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</si>
  <si>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</si>
  <si>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</si>
  <si>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</si>
  <si>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</si>
  <si>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</si>
  <si>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</si>
  <si>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</si>
  <si>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</si>
  <si>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</si>
  <si>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</si>
  <si>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</si>
  <si>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</si>
  <si>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</si>
  <si>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</si>
  <si>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</si>
  <si>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</si>
  <si>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</si>
  <si>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</si>
  <si>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</si>
  <si>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</si>
  <si>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</si>
  <si>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</si>
  <si>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</si>
  <si>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</si>
  <si>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</si>
  <si>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</si>
  <si>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</si>
  <si>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</si>
  <si>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</si>
  <si>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</si>
  <si>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</si>
  <si>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</si>
  <si>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</si>
  <si>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</si>
  <si>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</si>
  <si>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</si>
  <si>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</si>
  <si>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</si>
  <si>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</si>
  <si>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</si>
  <si>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</si>
  <si>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</si>
  <si>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</si>
  <si>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</si>
  <si>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</si>
  <si>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</si>
  <si>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</si>
  <si>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</si>
  <si>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</si>
  <si>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</si>
  <si>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</si>
  <si>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</si>
  <si>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</si>
  <si>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</si>
  <si>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</si>
  <si>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</si>
  <si>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</si>
  <si>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</si>
  <si>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</si>
  <si>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</si>
  <si>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</si>
  <si>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</si>
  <si>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</si>
  <si>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</si>
  <si>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</si>
  <si>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</si>
  <si>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</si>
  <si>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</si>
  <si>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</si>
  <si>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</si>
  <si>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</si>
  <si>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</si>
  <si>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</si>
  <si>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</si>
  <si>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</si>
  <si>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</si>
  <si>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</si>
  <si>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</si>
  <si>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</si>
  <si>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</si>
  <si>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</si>
  <si>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</si>
  <si>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</si>
  <si>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</si>
  <si>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</si>
  <si>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</si>
  <si>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</si>
  <si>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</si>
  <si>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</si>
  <si>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</si>
  <si>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</si>
  <si>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</si>
  <si>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</si>
  <si>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</si>
  <si>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</si>
  <si>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</si>
  <si>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</si>
  <si>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</si>
  <si>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</si>
  <si>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</si>
  <si>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</si>
  <si>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</si>
  <si>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</si>
  <si>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</si>
  <si>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</si>
  <si>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</si>
  <si>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</si>
  <si>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</si>
  <si>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</si>
  <si>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</si>
  <si>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</si>
  <si>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</si>
  <si>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</si>
  <si>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</si>
  <si>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</si>
  <si>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</si>
  <si>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</si>
  <si>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</si>
  <si>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</si>
  <si>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</si>
  <si>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</si>
  <si>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</si>
  <si>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</si>
  <si>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</si>
  <si>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</si>
  <si>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</si>
  <si>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</si>
  <si>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</si>
  <si>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</si>
  <si>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</si>
  <si>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</si>
  <si>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</si>
  <si>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</si>
  <si>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</si>
  <si>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</si>
  <si>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</si>
  <si>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</si>
  <si>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</si>
  <si>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</si>
  <si>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</si>
  <si>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</si>
  <si>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</si>
  <si>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</si>
  <si>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</si>
  <si>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</si>
  <si>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</si>
  <si>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</si>
  <si>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</si>
  <si>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</si>
  <si>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</si>
  <si>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</si>
  <si>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</si>
  <si>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</si>
  <si>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</si>
  <si>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</si>
  <si>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</si>
  <si>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</si>
  <si>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</si>
  <si>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</si>
  <si>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</si>
  <si>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</si>
  <si>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</si>
  <si>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</si>
  <si>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</si>
  <si>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</si>
  <si>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</si>
  <si>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</si>
  <si>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</si>
  <si>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</si>
  <si>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</si>
  <si>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</si>
  <si>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</si>
  <si>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</si>
  <si>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</si>
  <si>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</si>
  <si>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</si>
  <si>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</si>
  <si>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</si>
  <si>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</si>
  <si>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</si>
  <si>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</si>
  <si>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</si>
  <si>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</si>
  <si>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</si>
  <si>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</si>
  <si>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</si>
  <si>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</si>
  <si>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</si>
  <si>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</si>
  <si>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</si>
  <si>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</si>
  <si>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</si>
  <si>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</si>
  <si>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</si>
  <si>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</si>
  <si>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</si>
  <si>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</si>
  <si>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</si>
  <si>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</si>
  <si>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</si>
  <si>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</si>
  <si>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</si>
  <si>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</si>
  <si>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</si>
  <si>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</si>
  <si>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</si>
  <si>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</si>
  <si>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</si>
  <si>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</si>
  <si>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</si>
  <si>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</si>
  <si>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</si>
  <si>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</si>
  <si>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</si>
  <si>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</si>
  <si>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</si>
  <si>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</si>
  <si>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</si>
  <si>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</si>
  <si>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</si>
  <si>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</si>
  <si>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</si>
  <si>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</si>
  <si>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</si>
  <si>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</si>
  <si>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</si>
  <si>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</si>
  <si>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</si>
  <si>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</si>
  <si>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</si>
  <si>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</si>
  <si>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</si>
  <si>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</si>
  <si>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</si>
  <si>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</si>
  <si>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</si>
  <si>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</si>
  <si>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</si>
  <si>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</si>
  <si>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</si>
  <si>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</si>
  <si>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</si>
  <si>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</si>
  <si>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</si>
  <si>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</si>
  <si>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</si>
  <si>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</si>
  <si>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</si>
  <si>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</si>
  <si>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</si>
  <si>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</si>
  <si>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</si>
  <si>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</si>
  <si>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</si>
  <si>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</si>
  <si>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</si>
  <si>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</si>
  <si>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</si>
  <si>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</si>
  <si>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</si>
  <si>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</si>
  <si>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</si>
  <si>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</si>
  <si>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</si>
  <si>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</si>
  <si>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</si>
  <si>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</si>
  <si>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</si>
  <si>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</si>
  <si>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</si>
  <si>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</si>
  <si>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</si>
  <si>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</si>
  <si>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</si>
  <si>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</si>
  <si>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</si>
  <si>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</si>
  <si>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</si>
  <si>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</si>
  <si>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</si>
  <si>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</si>
  <si>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</si>
  <si>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</si>
  <si>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</si>
  <si>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</si>
  <si>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</si>
  <si>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</si>
  <si>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</si>
  <si>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</si>
  <si>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</si>
  <si>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</si>
  <si>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</si>
  <si>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</si>
  <si>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</si>
  <si>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</si>
  <si>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</si>
  <si>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</si>
  <si>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</si>
  <si>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</si>
  <si>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</si>
  <si>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</si>
  <si>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</si>
  <si>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</si>
  <si>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</si>
  <si>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</si>
  <si>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</si>
  <si>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</si>
  <si>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</si>
  <si>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</si>
  <si>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</si>
  <si>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</si>
  <si>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</si>
  <si>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</si>
  <si>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</si>
  <si>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</si>
  <si>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</si>
  <si>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</si>
  <si>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</si>
  <si>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</si>
  <si>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</si>
  <si>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</si>
  <si>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</si>
  <si>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</si>
  <si>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</si>
  <si>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</si>
  <si>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</si>
  <si>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</si>
  <si>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</si>
  <si>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</si>
  <si>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</si>
  <si>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</si>
  <si>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</si>
  <si>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</si>
  <si>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</si>
  <si>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</si>
  <si>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</si>
  <si>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</si>
  <si>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</si>
  <si>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</si>
  <si>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</si>
  <si>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</si>
  <si>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</si>
  <si>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</si>
  <si>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</si>
  <si>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</si>
  <si>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</si>
  <si>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</si>
  <si>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</si>
  <si>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</si>
  <si>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</si>
  <si>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</si>
  <si>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</si>
  <si>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</si>
  <si>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</si>
  <si>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</si>
  <si>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</si>
  <si>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</si>
  <si>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</si>
  <si>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</si>
  <si>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</si>
  <si>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</si>
  <si>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</si>
  <si>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</si>
  <si>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</si>
  <si>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</si>
  <si>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</si>
  <si>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</si>
  <si>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</si>
  <si>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</si>
  <si>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</si>
  <si>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</si>
  <si>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</si>
  <si>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</si>
  <si>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</si>
  <si>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</si>
  <si>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</si>
  <si>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</si>
  <si>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</si>
  <si>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</si>
  <si>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</si>
  <si>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</si>
  <si>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</si>
  <si>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</si>
  <si>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</si>
  <si>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</si>
  <si>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</si>
  <si>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</si>
  <si>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</si>
  <si>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</si>
  <si>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</si>
  <si>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</si>
  <si>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</si>
  <si>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</si>
  <si>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</si>
  <si>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</si>
  <si>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</si>
  <si>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</si>
  <si>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</si>
  <si>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</si>
  <si>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</si>
  <si>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</si>
  <si>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</si>
  <si>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</si>
  <si>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</si>
  <si>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</si>
  <si>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</si>
  <si>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</si>
  <si>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</si>
  <si>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</si>
  <si>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</si>
  <si>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</si>
  <si>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</si>
  <si>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</si>
  <si>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</si>
  <si>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</si>
  <si>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</si>
  <si>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</si>
  <si>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</si>
  <si>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</si>
  <si>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</si>
  <si>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</si>
  <si>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</si>
  <si>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</si>
  <si>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</si>
  <si>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</si>
  <si>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</si>
  <si>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</si>
  <si>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</si>
  <si>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</si>
  <si>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</si>
  <si>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</si>
  <si>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</si>
  <si>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</si>
  <si>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</si>
  <si>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</si>
  <si>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</si>
  <si>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</si>
  <si>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</si>
  <si>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</si>
  <si>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</si>
  <si>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</si>
  <si>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</si>
  <si>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</si>
  <si>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</si>
  <si>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</si>
  <si>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</si>
  <si>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</si>
  <si>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</si>
  <si>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</si>
  <si>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</si>
  <si>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</si>
  <si>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</si>
  <si>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</si>
  <si>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</si>
  <si>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</si>
  <si>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</si>
  <si>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</si>
  <si>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</si>
  <si>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</si>
  <si>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</si>
  <si>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</si>
  <si>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</si>
  <si>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</si>
  <si>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</si>
  <si>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</si>
  <si>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</si>
  <si>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</si>
  <si>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</si>
  <si>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</si>
  <si>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</si>
  <si>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</si>
  <si>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</si>
  <si>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</si>
  <si>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</si>
  <si>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</si>
  <si>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</si>
  <si>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</si>
  <si>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</si>
  <si>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</si>
  <si>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</si>
  <si>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</si>
  <si>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</si>
  <si>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</si>
  <si>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</si>
  <si>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</si>
  <si>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</si>
  <si>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</si>
  <si>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</si>
  <si>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</si>
  <si>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</si>
  <si>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</si>
  <si>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</si>
  <si>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</si>
  <si>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</si>
  <si>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</si>
  <si>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</si>
  <si>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</si>
  <si>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</si>
  <si>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</si>
  <si>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</si>
  <si>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</si>
  <si>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</si>
  <si>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</si>
  <si>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</si>
  <si>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</si>
  <si>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</si>
  <si>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</si>
  <si>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</si>
  <si>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</si>
  <si>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</si>
  <si>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</si>
  <si>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</si>
  <si>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</si>
  <si>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</si>
  <si>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</si>
  <si>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</si>
  <si>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</si>
  <si>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</si>
  <si>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</si>
  <si>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</si>
  <si>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</si>
  <si>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</si>
  <si>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</si>
  <si>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</si>
  <si>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</si>
  <si>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</si>
  <si>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</si>
  <si>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</si>
  <si>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</si>
  <si>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</si>
  <si>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</si>
  <si>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</si>
  <si>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</si>
  <si>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</si>
  <si>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</si>
  <si>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</si>
  <si>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</si>
  <si>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</si>
  <si>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</si>
  <si>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</si>
  <si>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</si>
  <si>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</si>
  <si>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</si>
  <si>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</si>
  <si>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</si>
  <si>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</si>
  <si>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</si>
  <si>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</si>
  <si>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</si>
  <si>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</si>
  <si>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</si>
  <si>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</si>
  <si>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</si>
  <si>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</si>
  <si>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</si>
  <si>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</si>
  <si>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</si>
  <si>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</si>
  <si>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</si>
  <si>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</si>
  <si>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</si>
  <si>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</si>
  <si>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</si>
  <si>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</si>
  <si>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</si>
  <si>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</si>
  <si>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</si>
  <si>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</si>
  <si>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</si>
  <si>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</si>
  <si>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</si>
  <si>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</si>
  <si>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</si>
  <si>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</si>
  <si>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</si>
  <si>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</si>
  <si>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</si>
  <si>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</si>
  <si>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</si>
  <si>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</si>
  <si>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</si>
  <si>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</si>
  <si>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</si>
  <si>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</si>
  <si>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</si>
  <si>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</si>
  <si>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</si>
  <si>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</si>
  <si>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</si>
  <si>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</si>
  <si>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</si>
  <si>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</si>
  <si>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</si>
  <si>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</si>
  <si>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</si>
  <si>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</si>
  <si>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</si>
  <si>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</si>
  <si>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</si>
  <si>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</si>
  <si>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</si>
  <si>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</si>
  <si>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</si>
  <si>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</si>
  <si>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</si>
  <si>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</si>
  <si>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</si>
  <si>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</si>
  <si>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</si>
  <si>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</si>
  <si>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</si>
  <si>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</si>
  <si>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</si>
  <si>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</si>
  <si>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</si>
  <si>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</si>
  <si>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</si>
  <si>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</si>
  <si>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</si>
  <si>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</si>
  <si>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</si>
  <si>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</si>
  <si>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</si>
  <si>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</si>
  <si>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</si>
  <si>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</si>
  <si>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</si>
  <si>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</si>
  <si>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</si>
  <si>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</si>
  <si>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</si>
  <si>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</si>
  <si>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</si>
  <si>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</si>
  <si>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</si>
  <si>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</si>
  <si>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</si>
  <si>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</si>
  <si>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</si>
  <si>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</si>
  <si>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</si>
  <si>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</si>
  <si>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</si>
  <si>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</si>
  <si>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</si>
  <si>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</si>
  <si>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</si>
  <si>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</si>
  <si>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</si>
  <si>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</si>
  <si>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</si>
  <si>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</si>
  <si>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</si>
  <si>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</si>
  <si>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</si>
  <si>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</si>
  <si>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</si>
  <si>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</si>
  <si>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</si>
  <si>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</si>
  <si>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</si>
  <si>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</si>
  <si>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</si>
  <si>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</si>
  <si>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</si>
  <si>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</si>
  <si>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</si>
  <si>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</si>
  <si>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</si>
  <si>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</si>
  <si>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</si>
  <si>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</si>
  <si>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</si>
  <si>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</si>
  <si>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</si>
  <si>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</si>
  <si>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</si>
  <si>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</si>
  <si>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</si>
  <si>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</si>
  <si>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</si>
  <si>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</si>
  <si>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</si>
  <si>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</si>
  <si>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</si>
  <si>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</si>
  <si>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</si>
  <si>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</si>
  <si>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</si>
  <si>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</si>
  <si>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</si>
  <si>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</si>
  <si>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</si>
  <si>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</si>
  <si>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</si>
  <si>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</si>
  <si>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</si>
  <si>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</si>
  <si>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</si>
  <si>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</si>
  <si>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</si>
  <si>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</si>
  <si>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</si>
  <si>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</si>
  <si>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</si>
  <si>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</si>
  <si>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</si>
  <si>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</si>
  <si>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</si>
  <si>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</si>
  <si>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</si>
  <si>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</si>
  <si>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</si>
  <si>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</si>
  <si>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</si>
  <si>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</si>
  <si>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</si>
  <si>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</si>
  <si>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</si>
  <si>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</si>
  <si>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</si>
  <si>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</si>
  <si>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</si>
  <si>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</si>
  <si>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</si>
  <si>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</si>
  <si>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</si>
  <si>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</si>
  <si>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</si>
  <si>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</si>
  <si>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</si>
  <si>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</si>
  <si>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</si>
  <si>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</si>
  <si>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</si>
  <si>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</si>
  <si>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</si>
  <si>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</si>
  <si>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</si>
  <si>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</si>
  <si>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</si>
  <si>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</si>
  <si>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</si>
  <si>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</si>
  <si>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</si>
  <si>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</si>
  <si>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</si>
  <si>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</si>
  <si>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</si>
  <si>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</si>
  <si>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</si>
  <si>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</si>
  <si>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</si>
  <si>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</si>
  <si>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</si>
  <si>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</si>
  <si>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</si>
  <si>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</si>
  <si>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</si>
  <si>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</si>
  <si>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</si>
  <si>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</si>
  <si>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</si>
  <si>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</si>
  <si>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</si>
  <si>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</si>
  <si>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</si>
  <si>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</si>
  <si>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</si>
  <si>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</si>
  <si>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</si>
  <si>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</si>
  <si>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</si>
  <si>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</si>
  <si>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</si>
  <si>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</si>
  <si>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</si>
  <si>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</si>
  <si>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</si>
  <si>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</si>
  <si>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</si>
  <si>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</si>
  <si>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</si>
  <si>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</si>
  <si>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</si>
  <si>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</si>
  <si>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</si>
  <si>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</si>
  <si>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</si>
  <si>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</si>
  <si>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</si>
  <si>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</si>
  <si>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</si>
  <si>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</si>
  <si>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</si>
  <si>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</si>
  <si>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</si>
  <si>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</si>
  <si>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</si>
  <si>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</si>
  <si>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</si>
  <si>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</si>
  <si>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</si>
  <si>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</si>
  <si>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</si>
  <si>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</si>
  <si>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</si>
  <si>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</si>
  <si>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</si>
  <si>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</si>
  <si>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</si>
  <si>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</si>
  <si>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</si>
  <si>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</si>
  <si>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</si>
  <si>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</si>
  <si>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</si>
  <si>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</si>
  <si>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</si>
  <si>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</si>
  <si>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</si>
  <si>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</si>
  <si>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</si>
  <si>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</si>
  <si>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</si>
  <si>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</si>
  <si>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</si>
  <si>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</si>
  <si>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</si>
  <si>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</si>
  <si>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</si>
  <si>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</si>
  <si>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</si>
  <si>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</si>
  <si>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</si>
  <si>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</si>
  <si>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</si>
  <si>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</si>
  <si>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</si>
  <si>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</si>
  <si>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</si>
  <si>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</si>
  <si>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</si>
  <si>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</si>
  <si>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</si>
  <si>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</si>
  <si>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</si>
  <si>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</si>
  <si>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</si>
  <si>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</si>
  <si>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</si>
  <si>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</si>
  <si>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</si>
  <si>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</si>
  <si>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</si>
  <si>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</si>
  <si>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</si>
  <si>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</si>
  <si>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</si>
  <si>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</si>
  <si>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</si>
  <si>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</si>
  <si>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</si>
  <si>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</si>
  <si>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</si>
  <si>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</si>
  <si>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</si>
  <si>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</si>
  <si>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</si>
  <si>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</si>
  <si>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</si>
  <si>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</si>
  <si>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</si>
  <si>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</si>
  <si>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</si>
  <si>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</si>
  <si>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</si>
  <si>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</si>
  <si>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</si>
  <si>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</si>
  <si>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</si>
  <si>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</si>
  <si>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</si>
  <si>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</si>
  <si>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</si>
  <si>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</si>
  <si>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</si>
  <si>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</si>
  <si>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</si>
  <si>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</si>
  <si>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</si>
  <si>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</si>
  <si>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</si>
  <si>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</si>
  <si>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</si>
  <si>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</si>
  <si>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</si>
  <si>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</si>
  <si>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</si>
  <si>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</si>
  <si>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</si>
  <si>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</si>
  <si>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</si>
  <si>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</si>
  <si>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</si>
  <si>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</si>
  <si>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</si>
  <si>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</si>
  <si>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</si>
  <si>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</si>
  <si>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</si>
  <si>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</si>
  <si>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</si>
  <si>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</si>
  <si>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</si>
  <si>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</si>
  <si>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</si>
  <si>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</si>
  <si>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</si>
  <si>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</si>
  <si>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</si>
  <si>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</si>
  <si>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</si>
  <si>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</si>
  <si>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</si>
  <si>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</si>
  <si>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</si>
  <si>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</si>
  <si>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</si>
  <si>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</si>
  <si>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</si>
  <si>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</si>
  <si>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</si>
  <si>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</si>
  <si>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</si>
  <si>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</si>
  <si>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</si>
  <si>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</si>
  <si>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</si>
  <si>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</si>
  <si>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</si>
  <si>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</si>
  <si>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</si>
  <si>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</si>
  <si>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</si>
  <si>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</si>
  <si>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</si>
  <si>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</si>
  <si>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</si>
  <si>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</si>
  <si>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</si>
  <si>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</si>
  <si>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</si>
  <si>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</si>
  <si>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</si>
  <si>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</si>
  <si>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</si>
  <si>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</si>
  <si>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</si>
  <si>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</si>
  <si>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</si>
  <si>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</si>
  <si>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</si>
  <si>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</si>
  <si>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</si>
  <si>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</si>
  <si>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</si>
  <si>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</si>
  <si>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</si>
  <si>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</si>
  <si>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</si>
  <si>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</si>
  <si>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</si>
  <si>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</si>
  <si>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</si>
  <si>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</si>
  <si>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</si>
  <si>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</si>
  <si>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</si>
  <si>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</si>
  <si>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</si>
  <si>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</si>
  <si>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</si>
  <si>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</si>
  <si>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</si>
  <si>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</si>
  <si>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</si>
  <si>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</si>
  <si>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</si>
  <si>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</si>
  <si>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</si>
  <si>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</si>
  <si>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</si>
  <si>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</si>
  <si>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</si>
  <si>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</si>
  <si>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</si>
  <si>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</si>
  <si>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</si>
  <si>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</si>
  <si>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</si>
  <si>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</si>
  <si>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</si>
  <si>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</si>
  <si>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</si>
  <si>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</si>
  <si>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</si>
  <si>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</si>
  <si>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</si>
  <si>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</si>
  <si>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</si>
  <si>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</si>
  <si>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</si>
  <si>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</si>
  <si>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</si>
  <si>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</si>
  <si>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</si>
  <si>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</si>
  <si>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</si>
  <si>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</si>
  <si>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</si>
  <si>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</si>
  <si>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</si>
  <si>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</si>
  <si>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</si>
  <si>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</si>
  <si>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</si>
  <si>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</si>
  <si>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</si>
  <si>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</si>
  <si>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</si>
  <si>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</si>
  <si>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</si>
  <si>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</si>
  <si>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</si>
  <si>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</si>
  <si>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</si>
  <si>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</si>
  <si>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</si>
  <si>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</si>
  <si>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</si>
  <si>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</si>
  <si>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</si>
  <si>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</si>
  <si>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</si>
  <si>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</si>
  <si>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</si>
  <si>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</si>
  <si>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</si>
  <si>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</si>
  <si>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</si>
  <si>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</si>
  <si>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</si>
  <si>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</si>
  <si>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</si>
  <si>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</si>
  <si>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</si>
  <si>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</si>
  <si>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</si>
  <si>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</si>
  <si>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</si>
  <si>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</si>
  <si>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</si>
  <si>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</si>
  <si>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</si>
  <si>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</si>
  <si>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</si>
  <si>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</si>
  <si>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</si>
  <si>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</si>
  <si>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</si>
  <si>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</si>
  <si>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</si>
  <si>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</si>
  <si>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</si>
  <si>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</si>
  <si>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</si>
  <si>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</si>
  <si>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</si>
  <si>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</si>
  <si>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</si>
  <si>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</si>
  <si>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</si>
  <si>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</si>
  <si>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</si>
  <si>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</si>
  <si>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</si>
  <si>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</si>
  <si>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</si>
  <si>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</si>
  <si>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</si>
  <si>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</si>
  <si>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</si>
  <si>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</si>
  <si>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</si>
  <si>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</si>
  <si>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</si>
  <si>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</si>
  <si>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</si>
  <si>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</si>
  <si>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</si>
  <si>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</si>
  <si>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</si>
  <si>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</si>
  <si>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</si>
  <si>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</si>
  <si>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</si>
  <si>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</si>
  <si>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</si>
  <si>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</si>
  <si>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</si>
  <si>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</si>
  <si>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</si>
  <si>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</si>
  <si>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</si>
  <si>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</si>
  <si>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</si>
  <si>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</si>
  <si>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</si>
  <si>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</si>
  <si>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</si>
  <si>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</si>
  <si>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</si>
  <si>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</si>
  <si>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</si>
  <si>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</si>
  <si>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</si>
  <si>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</si>
  <si>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</si>
  <si>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</si>
  <si>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</si>
  <si>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</si>
  <si>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</si>
  <si>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</si>
  <si>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</si>
  <si>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</si>
  <si>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</si>
  <si>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</si>
  <si>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</si>
  <si>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</si>
  <si>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</si>
  <si>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</si>
  <si>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</si>
  <si>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</si>
  <si>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</si>
  <si>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</si>
  <si>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</si>
  <si>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</si>
  <si>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</si>
  <si>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</si>
  <si>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</si>
  <si>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</si>
  <si>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</si>
  <si>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</si>
  <si>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</si>
  <si>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</si>
  <si>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</si>
  <si>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</si>
  <si>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</si>
  <si>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</si>
  <si>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</si>
  <si>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</si>
  <si>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</si>
  <si>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</si>
  <si>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</si>
  <si>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</si>
  <si>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</si>
  <si>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</si>
  <si>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</si>
  <si>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</si>
  <si>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</si>
  <si>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</si>
  <si>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</si>
  <si>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</si>
  <si>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</si>
  <si>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</si>
  <si>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</si>
  <si>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</si>
  <si>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</si>
  <si>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</si>
  <si>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</si>
  <si>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</si>
  <si>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</si>
  <si>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</si>
  <si>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</si>
  <si>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</si>
  <si>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</si>
  <si>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</si>
  <si>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</si>
  <si>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</si>
  <si>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</si>
  <si>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</si>
  <si>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</si>
  <si>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</si>
  <si>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</si>
  <si>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</si>
  <si>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</si>
  <si>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</si>
  <si>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</si>
  <si>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</si>
  <si>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</si>
  <si>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</si>
  <si>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</si>
  <si>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</si>
  <si>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</si>
  <si>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</si>
  <si>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</si>
  <si>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</si>
  <si>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</si>
  <si>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</si>
  <si>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</si>
  <si>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</si>
  <si>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</si>
  <si>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</si>
  <si>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</si>
  <si>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</si>
  <si>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</si>
  <si>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</si>
  <si>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</si>
  <si>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</si>
  <si>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</si>
  <si>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</si>
  <si>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</si>
  <si>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</si>
  <si>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</si>
  <si>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</si>
  <si>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</si>
  <si>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</si>
  <si>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</si>
  <si>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</si>
  <si>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</si>
  <si>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</si>
  <si>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</si>
  <si>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</si>
  <si>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</si>
  <si>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</si>
  <si>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</si>
  <si>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</si>
  <si>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</si>
  <si>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</si>
  <si>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</si>
  <si>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</si>
  <si>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</si>
  <si>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</si>
  <si>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</si>
  <si>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</si>
  <si>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</si>
  <si>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</si>
  <si>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</si>
  <si>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</si>
  <si>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</si>
  <si>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</si>
  <si>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</si>
  <si>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</si>
  <si>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</si>
  <si>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</si>
  <si>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</si>
  <si>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</si>
  <si>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</si>
  <si>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</si>
  <si>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</si>
  <si>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</si>
  <si>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</si>
  <si>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</si>
  <si>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</si>
  <si>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</si>
  <si>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</si>
  <si>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</si>
  <si>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</si>
  <si>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</si>
  <si>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</si>
  <si>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</si>
  <si>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</si>
  <si>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</si>
  <si>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</si>
  <si>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</si>
  <si>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</si>
  <si>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</si>
  <si>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</si>
  <si>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</si>
  <si>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</si>
  <si>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</si>
  <si>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</si>
  <si>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</si>
  <si>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</si>
  <si>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</si>
  <si>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</si>
  <si>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</si>
  <si>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</si>
  <si>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</si>
  <si>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</si>
  <si>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</si>
  <si>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</si>
  <si>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</si>
  <si>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</si>
  <si>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</si>
  <si>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</si>
  <si>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</si>
  <si>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</si>
  <si>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</si>
  <si>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</si>
  <si>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</si>
  <si>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</si>
  <si>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</si>
  <si>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</si>
  <si>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</si>
  <si>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</si>
  <si>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</si>
  <si>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</si>
  <si>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</si>
  <si>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</si>
  <si>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</si>
  <si>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</si>
  <si>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</si>
  <si>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</si>
  <si>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</si>
  <si>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</si>
  <si>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</si>
  <si>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</si>
  <si>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</si>
  <si>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</si>
  <si>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</si>
  <si>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</si>
  <si>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</si>
  <si>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</si>
  <si>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</si>
  <si>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</si>
  <si>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</si>
  <si>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</si>
  <si>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</si>
  <si>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</si>
  <si>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</si>
  <si>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</si>
  <si>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</si>
  <si>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</si>
  <si>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</si>
  <si>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</si>
  <si>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</si>
  <si>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</si>
  <si>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</si>
  <si>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</si>
  <si>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</si>
  <si>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</si>
  <si>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</si>
  <si>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</si>
  <si>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</si>
  <si>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</si>
  <si>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</si>
  <si>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</si>
  <si>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</si>
  <si>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</si>
  <si>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</si>
  <si>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</si>
  <si>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</si>
  <si>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</si>
  <si>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</si>
  <si>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</si>
  <si>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</si>
  <si>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</si>
  <si>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</si>
  <si>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</si>
  <si>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</si>
  <si>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</si>
  <si>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</si>
  <si>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</si>
  <si>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</si>
  <si>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</si>
  <si>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</si>
  <si>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</si>
  <si>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</si>
  <si>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</si>
  <si>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</si>
  <si>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</si>
  <si>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</si>
  <si>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</si>
  <si>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</si>
  <si>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</si>
  <si>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</si>
  <si>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</si>
  <si>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</si>
  <si>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</si>
  <si>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</si>
  <si>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</si>
  <si>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</si>
  <si>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</si>
  <si>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</si>
  <si>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</si>
  <si>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</si>
  <si>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</si>
  <si>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</si>
  <si>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</si>
  <si>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</si>
  <si>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</si>
  <si>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</si>
  <si>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</si>
  <si>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</si>
  <si>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</si>
  <si>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</si>
  <si>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</si>
  <si>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</si>
  <si>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</si>
  <si>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</si>
  <si>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</si>
  <si>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</si>
  <si>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</si>
  <si>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</si>
  <si>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</si>
  <si>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</si>
  <si>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</si>
  <si>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</si>
  <si>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</si>
  <si>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</si>
  <si>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</si>
  <si>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</si>
  <si>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</si>
  <si>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</si>
  <si>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</si>
  <si>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</si>
  <si>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</si>
  <si>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</si>
  <si>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</si>
  <si>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</si>
  <si>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</si>
  <si>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</si>
  <si>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</si>
  <si>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</si>
  <si>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</si>
  <si>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</si>
  <si>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</si>
  <si>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</si>
  <si>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</si>
  <si>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</si>
  <si>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</si>
  <si>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</si>
  <si>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</si>
  <si>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</si>
  <si>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</si>
  <si>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</si>
  <si>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</si>
  <si>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</si>
  <si>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</si>
  <si>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</si>
  <si>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</si>
  <si>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</si>
  <si>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</si>
  <si>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</si>
  <si>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</si>
  <si>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</si>
  <si>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</si>
  <si>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</si>
  <si>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</si>
  <si>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</si>
  <si>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</si>
  <si>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</si>
  <si>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</si>
  <si>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</si>
  <si>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</si>
  <si>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</si>
  <si>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</si>
  <si>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</si>
  <si>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</si>
  <si>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</si>
  <si>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</si>
  <si>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</si>
  <si>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</si>
  <si>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</si>
  <si>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</si>
  <si>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</si>
  <si>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</si>
  <si>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</si>
  <si>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</si>
  <si>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</si>
  <si>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</si>
  <si>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</si>
  <si>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</si>
  <si>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</si>
  <si>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</si>
  <si>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</si>
  <si>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</si>
  <si>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</si>
  <si>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</si>
  <si>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</si>
  <si>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</si>
  <si>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</si>
  <si>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</si>
  <si>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</si>
  <si>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</si>
  <si>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</si>
  <si>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</si>
  <si>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</si>
  <si>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</si>
  <si>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</si>
  <si>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</si>
  <si>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</si>
  <si>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</si>
  <si>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</si>
  <si>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</si>
  <si>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</si>
  <si>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</si>
  <si>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</si>
  <si>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</si>
  <si>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</si>
  <si>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</si>
  <si>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</si>
  <si>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</si>
  <si>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</si>
  <si>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</si>
  <si>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</si>
  <si>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</si>
  <si>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</si>
  <si>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</si>
  <si>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</si>
  <si>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</si>
  <si>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</si>
  <si>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</si>
  <si>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</si>
  <si>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</si>
  <si>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</si>
  <si>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</si>
  <si>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</si>
  <si>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</si>
  <si>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</si>
  <si>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</si>
  <si>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</si>
  <si>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</si>
  <si>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</si>
  <si>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</si>
  <si>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</si>
  <si>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</si>
  <si>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</si>
  <si>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</si>
  <si>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</si>
  <si>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</si>
  <si>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</si>
  <si>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</si>
  <si>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</si>
  <si>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</si>
  <si>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</si>
  <si>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</si>
  <si>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</si>
  <si>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</si>
  <si>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</si>
  <si>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</si>
  <si>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</si>
  <si>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</si>
  <si>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</si>
  <si>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</si>
  <si>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</si>
  <si>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</si>
  <si>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</si>
  <si>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</si>
  <si>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</si>
  <si>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</si>
  <si>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</si>
  <si>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</si>
  <si>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</si>
  <si>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</si>
  <si>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</si>
  <si>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</si>
  <si>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</si>
  <si>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</si>
  <si>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</si>
  <si>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</si>
  <si>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</si>
  <si>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</si>
  <si>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</si>
  <si>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</si>
  <si>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</si>
  <si>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</si>
  <si>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</si>
  <si>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</si>
  <si>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</si>
  <si>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</si>
  <si>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</si>
  <si>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</si>
  <si>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</si>
  <si>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</si>
  <si>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</si>
  <si>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</si>
  <si>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</si>
  <si>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</si>
  <si>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</si>
  <si>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</si>
  <si>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</si>
  <si>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</si>
  <si>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</si>
  <si>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</si>
  <si>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</si>
  <si>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</si>
  <si>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</si>
  <si>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</si>
  <si>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</si>
  <si>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</si>
  <si>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</si>
  <si>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</si>
  <si>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</si>
  <si>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</si>
  <si>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</si>
  <si>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</si>
  <si>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</si>
  <si>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</si>
  <si>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</si>
  <si>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</si>
  <si>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</si>
  <si>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</si>
  <si>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</si>
  <si>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</si>
  <si>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</si>
  <si>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</si>
  <si>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</si>
  <si>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</si>
  <si>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</si>
  <si>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</si>
  <si>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</si>
  <si>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</si>
  <si>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</si>
  <si>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</si>
  <si>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</si>
  <si>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</si>
  <si>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</si>
  <si>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</si>
  <si>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</si>
  <si>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</si>
  <si>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</si>
  <si>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</si>
  <si>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</si>
  <si>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</si>
  <si>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</si>
  <si>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</si>
  <si>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</si>
  <si>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</si>
  <si>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</si>
  <si>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</si>
  <si>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</si>
  <si>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</si>
  <si>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</si>
  <si>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</si>
  <si>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</si>
  <si>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</si>
  <si>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</si>
  <si>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</si>
  <si>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</si>
  <si>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</si>
  <si>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</si>
  <si>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</si>
  <si>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</si>
  <si>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</si>
  <si>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</si>
  <si>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</si>
  <si>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</si>
  <si>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</si>
  <si>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</si>
  <si>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</si>
  <si>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</si>
  <si>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</si>
  <si>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</si>
  <si>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</si>
  <si>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</si>
  <si>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</si>
  <si>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</si>
  <si>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</si>
  <si>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</si>
  <si>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</si>
  <si>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</si>
  <si>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</si>
  <si>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</si>
  <si>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</si>
  <si>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</si>
  <si>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</si>
  <si>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</si>
  <si>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</si>
  <si>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</si>
  <si>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</si>
  <si>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</si>
  <si>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</si>
  <si>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</si>
  <si>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</si>
  <si>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</si>
  <si>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</si>
  <si>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</si>
  <si>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</si>
  <si>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</si>
  <si>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</si>
  <si>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</si>
  <si>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</si>
  <si>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</si>
  <si>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</si>
  <si>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</si>
  <si>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</si>
  <si>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</si>
  <si>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</si>
  <si>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</si>
  <si>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</si>
  <si>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</si>
  <si>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</si>
  <si>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</si>
  <si>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</si>
  <si>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</si>
  <si>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</si>
  <si>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</si>
  <si>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</si>
  <si>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</si>
  <si>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</si>
  <si>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</si>
  <si>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</si>
  <si>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</si>
  <si>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</si>
  <si>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</si>
  <si>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</si>
  <si>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</si>
  <si>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</si>
  <si>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</si>
  <si>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</si>
  <si>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</si>
  <si>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</si>
  <si>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</si>
  <si>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</si>
  <si>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</si>
  <si>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</si>
  <si>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</si>
  <si>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</si>
  <si>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</si>
  <si>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</si>
  <si>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</si>
  <si>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</si>
  <si>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</si>
  <si>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</si>
  <si>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</si>
  <si>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</si>
  <si>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</si>
  <si>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</si>
  <si>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</si>
  <si>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</si>
  <si>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</si>
  <si>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</si>
  <si>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</si>
  <si>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</si>
  <si>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</si>
  <si>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</si>
  <si>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</si>
  <si>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</si>
  <si>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</si>
  <si>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</si>
  <si>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</si>
  <si>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</si>
  <si>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</si>
  <si>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</si>
  <si>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</si>
  <si>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</si>
  <si>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</si>
  <si>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</si>
  <si>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</si>
  <si>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</si>
  <si>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</si>
  <si>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</si>
  <si>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</si>
  <si>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</si>
  <si>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</si>
  <si>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</si>
  <si>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</si>
  <si>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</si>
  <si>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</si>
  <si>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</si>
  <si>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</si>
  <si>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</si>
  <si>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</si>
  <si>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</si>
  <si>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</si>
  <si>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</si>
  <si>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</si>
  <si>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</si>
  <si>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</si>
  <si>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</si>
  <si>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</si>
  <si>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</si>
  <si>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</si>
  <si>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</si>
  <si>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</si>
  <si>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</si>
  <si>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</si>
  <si>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</si>
  <si>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</si>
  <si>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</si>
  <si>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</si>
  <si>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</si>
  <si>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</si>
  <si>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</si>
  <si>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</si>
  <si>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</si>
  <si>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</si>
  <si>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</si>
  <si>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</si>
  <si>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</si>
  <si>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</si>
  <si>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</si>
  <si>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</si>
  <si>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</si>
  <si>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</si>
  <si>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</si>
  <si>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</si>
  <si>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</si>
  <si>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</si>
  <si>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</si>
  <si>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</si>
  <si>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</si>
  <si>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</si>
  <si>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</si>
  <si>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</si>
  <si>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</si>
  <si>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</si>
  <si>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</si>
  <si>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</si>
  <si>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</si>
  <si>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</si>
  <si>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</si>
  <si>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</si>
  <si>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</si>
  <si>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</si>
  <si>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</si>
  <si>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</si>
  <si>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</si>
  <si>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</si>
  <si>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</si>
  <si>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</si>
  <si>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</si>
  <si>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</si>
  <si>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</si>
  <si>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</si>
  <si>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</si>
  <si>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</si>
  <si>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</si>
  <si>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</si>
  <si>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</si>
  <si>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</si>
  <si>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</si>
  <si>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</si>
  <si>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</si>
  <si>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</si>
  <si>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</si>
  <si>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</si>
  <si>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</si>
  <si>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</si>
  <si>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</si>
  <si>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</si>
  <si>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</si>
  <si>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</si>
  <si>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</si>
  <si>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</si>
  <si>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</si>
  <si>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</si>
  <si>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</si>
  <si>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</si>
  <si>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</si>
  <si>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</si>
  <si>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</si>
  <si>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</si>
  <si>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</si>
  <si>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</si>
  <si>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</si>
  <si>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</si>
  <si>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</si>
  <si>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</si>
  <si>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</si>
  <si>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</si>
  <si>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</si>
  <si>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</si>
  <si>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</si>
  <si>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</si>
  <si>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</si>
  <si>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</si>
  <si>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</si>
  <si>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</si>
  <si>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</si>
  <si>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</si>
  <si>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</si>
  <si>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</si>
  <si>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</si>
  <si>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</si>
  <si>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</si>
  <si>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</si>
  <si>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</si>
  <si>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</si>
  <si>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</si>
  <si>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</si>
  <si>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</si>
  <si>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</si>
  <si>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</si>
  <si>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</si>
  <si>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</si>
  <si>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</si>
  <si>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</si>
  <si>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</si>
  <si>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</si>
  <si>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</si>
  <si>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</si>
  <si>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</si>
  <si>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</si>
  <si>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</si>
  <si>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</si>
  <si>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</si>
  <si>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</si>
  <si>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</si>
  <si>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</si>
  <si>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</si>
  <si>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</si>
  <si>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</si>
  <si>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</si>
  <si>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</si>
  <si>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</si>
  <si>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</si>
  <si>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</si>
  <si>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</si>
  <si>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</si>
  <si>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</si>
  <si>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</si>
  <si>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</si>
  <si>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</si>
  <si>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</si>
  <si>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</si>
  <si>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</si>
  <si>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</si>
  <si>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</si>
  <si>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</si>
  <si>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</si>
  <si>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</si>
  <si>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</si>
  <si>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</si>
  <si>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</si>
  <si>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</si>
  <si>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</si>
  <si>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</si>
  <si>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</si>
  <si>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</si>
  <si>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</si>
  <si>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</si>
  <si>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</si>
  <si>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</si>
  <si>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</si>
  <si>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</si>
  <si>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</si>
  <si>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</si>
  <si>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</si>
  <si>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</si>
  <si>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</si>
  <si>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</si>
  <si>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</si>
  <si>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</si>
  <si>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</si>
  <si>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</si>
  <si>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</si>
  <si>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</si>
  <si>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</si>
  <si>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</si>
  <si>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</si>
  <si>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</si>
  <si>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</si>
  <si>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</si>
  <si>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</si>
  <si>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</si>
  <si>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</si>
  <si>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</si>
  <si>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</si>
  <si>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</si>
  <si>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</si>
  <si>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</si>
  <si>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</si>
  <si>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</si>
  <si>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</si>
  <si>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</si>
  <si>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</si>
  <si>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</si>
  <si>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</si>
  <si>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</si>
  <si>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</si>
  <si>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</si>
  <si>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</si>
  <si>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</si>
  <si>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</si>
  <si>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</si>
  <si>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</si>
  <si>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</si>
  <si>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</si>
  <si>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</si>
  <si>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</si>
  <si>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</si>
  <si>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</si>
  <si>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</si>
  <si>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</si>
  <si>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</si>
  <si>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</si>
  <si>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</si>
  <si>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</si>
  <si>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</si>
  <si>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</si>
  <si>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</si>
  <si>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</si>
  <si>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</si>
  <si>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</si>
  <si>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</si>
  <si>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</si>
  <si>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</si>
  <si>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</si>
  <si>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</si>
  <si>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</si>
  <si>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</si>
  <si>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</si>
  <si>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</si>
  <si>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</si>
  <si>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</si>
  <si>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</si>
  <si>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</si>
  <si>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</si>
  <si>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</si>
  <si>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</si>
  <si>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</si>
  <si>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</si>
  <si>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</si>
  <si>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</si>
  <si>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</si>
  <si>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</si>
  <si>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</si>
  <si>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</si>
  <si>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</si>
  <si>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</si>
  <si>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</si>
  <si>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</si>
  <si>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</si>
  <si>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</si>
  <si>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</si>
  <si>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</si>
  <si>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</si>
  <si>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</si>
  <si>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</si>
  <si>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</si>
  <si>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</si>
  <si>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</si>
  <si>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</si>
  <si>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</si>
  <si>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</si>
  <si>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</si>
  <si>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</si>
  <si>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</si>
  <si>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</si>
  <si>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</si>
  <si>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</si>
  <si>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</si>
  <si>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</si>
  <si>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</si>
  <si>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</si>
  <si>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</si>
  <si>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</si>
  <si>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</si>
  <si>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</si>
  <si>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</si>
  <si>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</si>
  <si>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</si>
  <si>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</si>
  <si>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</si>
  <si>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</si>
  <si>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</si>
  <si>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</si>
  <si>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</si>
  <si>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</si>
  <si>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</si>
  <si>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</si>
  <si>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</si>
  <si>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</si>
  <si>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</si>
  <si>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</si>
  <si>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</si>
  <si>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</si>
  <si>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</si>
  <si>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</si>
  <si>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</si>
  <si>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</si>
  <si>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</si>
  <si>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</si>
  <si>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</si>
  <si>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</si>
  <si>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</si>
  <si>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</si>
  <si>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</si>
  <si>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</si>
  <si>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</si>
  <si>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</si>
  <si>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</si>
  <si>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</si>
  <si>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</si>
  <si>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</si>
  <si>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</si>
  <si>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</si>
  <si>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</si>
  <si>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</si>
  <si>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</si>
  <si>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</si>
  <si>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</si>
  <si>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</si>
  <si>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</si>
  <si>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</si>
  <si>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</si>
  <si>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</si>
  <si>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</si>
  <si>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</si>
  <si>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</si>
  <si>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</si>
  <si>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</si>
  <si>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</si>
  <si>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</si>
  <si>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</si>
  <si>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</si>
  <si>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</si>
  <si>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</si>
  <si>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</si>
  <si>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</si>
  <si>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</si>
  <si>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</si>
  <si>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</si>
  <si>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</si>
  <si>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</si>
  <si>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</si>
  <si>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</si>
  <si>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</si>
  <si>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</si>
  <si>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</si>
  <si>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</si>
  <si>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</si>
  <si>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</si>
  <si>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</si>
  <si>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</si>
  <si>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</si>
  <si>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</si>
  <si>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</si>
  <si>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</si>
  <si>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</si>
  <si>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</si>
  <si>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</si>
  <si>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</si>
  <si>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</si>
  <si>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</si>
  <si>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</si>
  <si>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</si>
  <si>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</si>
  <si>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</si>
  <si>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</si>
  <si>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</si>
  <si>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</si>
  <si>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</si>
  <si>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</si>
  <si>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</si>
  <si>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</si>
  <si>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</si>
  <si>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</si>
  <si>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</si>
  <si>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</si>
  <si>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</si>
  <si>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</si>
  <si>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</si>
  <si>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</si>
  <si>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</si>
  <si>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</si>
  <si>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</si>
  <si>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</si>
  <si>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</si>
  <si>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</si>
  <si>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</si>
  <si>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</si>
  <si>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</si>
  <si>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</si>
  <si>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</si>
  <si>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</si>
  <si>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</si>
  <si>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</si>
  <si>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</si>
  <si>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</si>
  <si>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</si>
  <si>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</si>
  <si>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</si>
  <si>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</si>
  <si>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</si>
  <si>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</si>
  <si>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</si>
  <si>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</si>
  <si>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</si>
  <si>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</si>
  <si>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</si>
  <si>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</si>
  <si>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</si>
  <si>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</si>
  <si>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</si>
  <si>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</si>
  <si>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</si>
  <si>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</si>
  <si>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</si>
  <si>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</si>
  <si>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</si>
  <si>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</si>
  <si>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</si>
  <si>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</si>
  <si>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</si>
  <si>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</si>
  <si>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</si>
  <si>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</si>
  <si>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</si>
  <si>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</si>
  <si>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</si>
  <si>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</si>
  <si>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</si>
  <si>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</si>
  <si>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</si>
  <si>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</si>
  <si>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</si>
  <si>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</si>
  <si>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</si>
  <si>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</si>
  <si>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</si>
  <si>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</si>
  <si>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</si>
  <si>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</si>
  <si>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</si>
  <si>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</si>
  <si>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</si>
  <si>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</si>
  <si>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</si>
  <si>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</si>
  <si>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</si>
  <si>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</si>
  <si>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</si>
  <si>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</si>
  <si>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</si>
  <si>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</si>
  <si>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</si>
  <si>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</si>
  <si>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</si>
  <si>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</si>
  <si>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</si>
  <si>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</si>
  <si>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</si>
  <si>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</si>
  <si>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</si>
  <si>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</si>
  <si>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</si>
  <si>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</si>
  <si>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</si>
  <si>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</si>
  <si>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</si>
  <si>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</si>
  <si>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</si>
  <si>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</si>
  <si>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</si>
  <si>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</si>
  <si>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</si>
  <si>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</si>
  <si>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</si>
  <si>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</si>
  <si>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</si>
  <si>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</si>
  <si>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</si>
  <si>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</si>
  <si>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</si>
  <si>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</si>
  <si>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</si>
  <si>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</si>
  <si>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</si>
  <si>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</si>
  <si>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</si>
  <si>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</si>
  <si>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</si>
  <si>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</si>
  <si>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</si>
  <si>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</si>
  <si>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</si>
  <si>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</si>
  <si>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</si>
  <si>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</si>
  <si>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</si>
  <si>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</si>
  <si>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</si>
  <si>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</si>
  <si>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</si>
  <si>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</si>
  <si>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</si>
  <si>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</si>
  <si>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</si>
  <si>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</si>
  <si>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</si>
  <si>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</si>
  <si>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</si>
  <si>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</si>
  <si>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</si>
  <si>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</si>
  <si>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</si>
  <si>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</si>
  <si>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</si>
  <si>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</si>
  <si>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</si>
  <si>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</si>
  <si>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</si>
  <si>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</si>
  <si>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</si>
  <si>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</si>
  <si>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</si>
  <si>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</si>
  <si>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</si>
  <si>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</si>
  <si>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</si>
  <si>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</si>
  <si>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</si>
  <si>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</si>
  <si>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</si>
  <si>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</si>
  <si>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</si>
  <si>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</si>
  <si>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</si>
  <si>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</si>
  <si>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</si>
  <si>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</si>
  <si>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</si>
  <si>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</si>
  <si>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</si>
  <si>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</si>
  <si>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</si>
  <si>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</si>
  <si>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</si>
  <si>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</si>
  <si>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</si>
  <si>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</si>
  <si>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</si>
  <si>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</si>
  <si>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</si>
  <si>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</si>
  <si>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</si>
  <si>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</si>
  <si>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</si>
  <si>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</si>
  <si>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</si>
  <si>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</si>
  <si>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</si>
  <si>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</si>
  <si>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</si>
  <si>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</si>
  <si>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</si>
  <si>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</si>
  <si>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</si>
  <si>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</si>
  <si>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</si>
  <si>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</si>
  <si>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</si>
  <si>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</si>
  <si>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</si>
  <si>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</si>
  <si>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</si>
  <si>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</si>
  <si>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</si>
  <si>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</si>
  <si>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</si>
  <si>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</si>
  <si>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</si>
  <si>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</si>
  <si>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</si>
  <si>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</si>
  <si>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</si>
  <si>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</si>
  <si>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</si>
  <si>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</si>
  <si>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</si>
  <si>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</si>
  <si>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</si>
  <si>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</si>
  <si>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</si>
  <si>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</si>
  <si>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</si>
  <si>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</si>
  <si>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</si>
  <si>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</si>
  <si>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</si>
  <si>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</si>
  <si>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</si>
  <si>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</si>
  <si>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</si>
  <si>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</si>
  <si>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</si>
  <si>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</si>
  <si>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</si>
  <si>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</si>
  <si>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</si>
  <si>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</si>
  <si>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</si>
  <si>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</si>
  <si>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</si>
  <si>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</si>
  <si>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</si>
  <si>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</si>
  <si>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</si>
  <si>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</si>
  <si>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</si>
  <si>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</si>
  <si>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</si>
  <si>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</si>
  <si>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</si>
  <si>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</si>
  <si>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</si>
  <si>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</si>
  <si>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</si>
  <si>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</si>
  <si>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</si>
  <si>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</si>
  <si>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</si>
  <si>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</si>
  <si>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</si>
  <si>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</si>
  <si>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</si>
  <si>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</si>
  <si>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</si>
  <si>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</si>
  <si>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</si>
  <si>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</si>
  <si>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</si>
  <si>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</si>
  <si>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</si>
  <si>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</si>
  <si>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</si>
  <si>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</si>
  <si>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</si>
  <si>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</si>
  <si>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</si>
  <si>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</si>
  <si>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</si>
  <si>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</si>
  <si>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</si>
  <si>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</si>
  <si>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</si>
  <si>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</si>
  <si>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</si>
  <si>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</si>
  <si>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</si>
  <si>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</si>
  <si>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</si>
  <si>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</si>
  <si>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</si>
  <si>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</si>
  <si>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</si>
  <si>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</si>
  <si>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</si>
  <si>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</si>
  <si>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</si>
  <si>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</si>
  <si>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</si>
  <si>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</si>
  <si>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</si>
  <si>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</si>
  <si>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</si>
  <si>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</si>
  <si>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</si>
  <si>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</si>
  <si>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</si>
  <si>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</si>
  <si>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</si>
  <si>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</si>
  <si>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</si>
  <si>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</si>
  <si>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</si>
  <si>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</si>
  <si>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</si>
  <si>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</si>
  <si>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</si>
  <si>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</si>
  <si>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</si>
  <si>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</si>
  <si>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</si>
  <si>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</si>
  <si>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</si>
  <si>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</si>
  <si>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</si>
  <si>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</si>
  <si>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</si>
  <si>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</si>
  <si>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</si>
  <si>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</si>
  <si>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</si>
  <si>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</si>
  <si>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</si>
  <si>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</si>
  <si>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</si>
  <si>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</si>
  <si>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</si>
  <si>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</si>
  <si>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</si>
  <si>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</si>
  <si>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</si>
  <si>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</si>
  <si>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</si>
  <si>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</si>
  <si>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</si>
  <si>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</si>
  <si>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</si>
  <si>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</si>
  <si>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</si>
  <si>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</si>
  <si>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</si>
  <si>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</si>
  <si>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</si>
  <si>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</si>
  <si>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</si>
  <si>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</si>
  <si>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</si>
  <si>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</si>
  <si>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</si>
  <si>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</si>
  <si>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</si>
  <si>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</si>
  <si>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</si>
  <si>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</si>
  <si>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</si>
  <si>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</si>
  <si>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</si>
  <si>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</si>
  <si>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</si>
  <si>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</si>
  <si>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</si>
  <si>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</si>
  <si>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</si>
  <si>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</si>
  <si>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</si>
  <si>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</si>
  <si>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</si>
  <si>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</si>
  <si>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</si>
  <si>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</si>
  <si>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</si>
  <si>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</si>
  <si>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</si>
  <si>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</si>
  <si>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</si>
  <si>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</si>
  <si>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</si>
  <si>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</si>
  <si>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</si>
  <si>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</si>
  <si>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</si>
  <si>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</si>
  <si>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</si>
  <si>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</si>
  <si>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</si>
  <si>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</si>
  <si>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</si>
  <si>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</si>
  <si>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</si>
  <si>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</si>
  <si>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</si>
  <si>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</si>
  <si>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</si>
  <si>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</si>
  <si>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</si>
  <si>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</si>
  <si>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</si>
  <si>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</si>
  <si>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</si>
  <si>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</si>
  <si>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</si>
  <si>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</si>
  <si>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</si>
  <si>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</si>
  <si>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</si>
  <si>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</si>
  <si>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</si>
  <si>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</si>
  <si>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</si>
  <si>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</si>
  <si>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</si>
  <si>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</si>
  <si>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</si>
  <si>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</si>
  <si>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</si>
  <si>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</si>
  <si>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</si>
  <si>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</si>
  <si>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</si>
  <si>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</si>
  <si>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</si>
  <si>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</si>
  <si>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</si>
  <si>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</si>
  <si>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</si>
  <si>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</si>
  <si>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</si>
  <si>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</si>
  <si>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</si>
  <si>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</si>
  <si>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</si>
  <si>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</si>
  <si>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</si>
  <si>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</si>
  <si>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</si>
  <si>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</si>
  <si>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</si>
  <si>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</si>
  <si>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</si>
  <si>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</si>
  <si>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</si>
  <si>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</si>
  <si>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</si>
  <si>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</si>
  <si>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</si>
  <si>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</si>
  <si>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</si>
  <si>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</si>
  <si>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</si>
  <si>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</si>
  <si>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</si>
  <si>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</si>
  <si>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</si>
  <si>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</si>
  <si>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</si>
  <si>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</si>
  <si>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</si>
  <si>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</si>
  <si>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</si>
  <si>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</si>
  <si>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</si>
  <si>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</si>
  <si>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</si>
  <si>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</si>
  <si>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</si>
  <si>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</si>
  <si>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</si>
  <si>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</si>
  <si>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</si>
  <si>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</si>
  <si>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</si>
  <si>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</si>
  <si>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</si>
  <si>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</si>
  <si>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</si>
  <si>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</si>
  <si>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</si>
  <si>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</si>
  <si>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</si>
  <si>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</si>
  <si>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</si>
  <si>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</si>
  <si>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</si>
  <si>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</si>
  <si>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</si>
  <si>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</si>
  <si>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</si>
  <si>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</si>
  <si>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</si>
  <si>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</si>
  <si>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</si>
  <si>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</si>
  <si>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</si>
  <si>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</si>
  <si>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</si>
  <si>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</si>
  <si>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</si>
  <si>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</si>
  <si>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</si>
  <si>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</si>
  <si>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</si>
  <si>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</si>
  <si>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</si>
  <si>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</si>
  <si>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</si>
  <si>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</si>
  <si>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</si>
  <si>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</si>
  <si>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</si>
  <si>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</si>
  <si>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</si>
  <si>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</si>
  <si>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</si>
  <si>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</si>
  <si>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</si>
  <si>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</si>
  <si>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</si>
  <si>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</si>
  <si>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</si>
  <si>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</si>
  <si>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</si>
  <si>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</si>
  <si>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</si>
  <si>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</si>
  <si>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</si>
  <si>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</si>
  <si>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</si>
  <si>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</si>
  <si>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</si>
  <si>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</si>
  <si>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</si>
  <si>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</si>
  <si>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</si>
  <si>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</si>
  <si>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</si>
  <si>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</si>
  <si>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</si>
  <si>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</si>
  <si>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</si>
  <si>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</si>
  <si>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</si>
  <si>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</si>
  <si>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</si>
  <si>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</si>
  <si>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</si>
  <si>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</si>
  <si>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</si>
  <si>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</si>
  <si>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</si>
  <si>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</si>
  <si>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</si>
  <si>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</si>
  <si>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</si>
  <si>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</si>
  <si>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</si>
  <si>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</si>
  <si>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</si>
  <si>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</si>
  <si>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</si>
  <si>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</si>
  <si>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</si>
  <si>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</si>
  <si>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</si>
  <si>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</si>
  <si>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</si>
  <si>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</si>
  <si>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</si>
  <si>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</si>
  <si>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</si>
  <si>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</si>
  <si>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</si>
  <si>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</si>
  <si>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</si>
  <si>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</si>
  <si>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</si>
  <si>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</si>
  <si>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</si>
  <si>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</si>
  <si>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</si>
  <si>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</si>
  <si>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</si>
  <si>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</si>
  <si>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</si>
  <si>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</si>
  <si>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</si>
  <si>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</si>
  <si>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</si>
  <si>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</si>
  <si>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</si>
  <si>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</si>
  <si>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</si>
  <si>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</si>
  <si>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</si>
  <si>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</si>
  <si>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</si>
  <si>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</si>
  <si>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</si>
  <si>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</si>
  <si>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</si>
  <si>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</si>
  <si>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</si>
  <si>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</si>
  <si>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</si>
  <si>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</si>
  <si>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</si>
  <si>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</si>
  <si>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</si>
  <si>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</si>
  <si>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</si>
  <si>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</si>
  <si>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</si>
  <si>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</si>
  <si>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</si>
  <si>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</si>
  <si>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</si>
  <si>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</si>
  <si>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</si>
  <si>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</si>
  <si>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</si>
  <si>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</si>
  <si>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</si>
  <si>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</si>
  <si>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</si>
  <si>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</si>
  <si>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</si>
  <si>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</si>
  <si>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</si>
  <si>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</si>
  <si>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</si>
  <si>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</si>
  <si>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</si>
  <si>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</si>
  <si>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</si>
  <si>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</si>
  <si>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</si>
  <si>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</si>
  <si>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</si>
  <si>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</si>
  <si>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</si>
  <si>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</si>
  <si>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</si>
  <si>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</si>
  <si>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</si>
  <si>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</si>
  <si>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</si>
  <si>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</si>
  <si>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</si>
  <si>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</si>
  <si>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</si>
  <si>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</si>
  <si>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</si>
  <si>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</si>
  <si>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</si>
  <si>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</si>
  <si>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</si>
  <si>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</si>
  <si>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</si>
  <si>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</si>
  <si>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</si>
  <si>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</si>
  <si>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</si>
  <si>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</si>
  <si>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</si>
  <si>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</si>
  <si>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</si>
  <si>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</si>
  <si>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</si>
  <si>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</si>
  <si>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</si>
  <si>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</si>
  <si>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</si>
  <si>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</si>
  <si>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</si>
  <si>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</si>
  <si>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</si>
  <si>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</si>
  <si>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</si>
  <si>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</si>
  <si>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</si>
  <si>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</si>
  <si>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</si>
  <si>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</si>
  <si>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</si>
  <si>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</si>
  <si>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</si>
  <si>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</si>
  <si>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</si>
  <si>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</si>
  <si>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</si>
  <si>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</si>
  <si>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</si>
  <si>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</si>
  <si>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</si>
  <si>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</si>
  <si>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</si>
  <si>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</si>
  <si>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</si>
  <si>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</si>
  <si>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</si>
  <si>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</si>
  <si>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</si>
  <si>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</si>
  <si>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</si>
  <si>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</si>
  <si>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</si>
  <si>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</si>
  <si>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</si>
  <si>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</si>
  <si>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</si>
  <si>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</si>
  <si>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</si>
  <si>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</si>
  <si>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</si>
  <si>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</si>
  <si>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</si>
  <si>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</si>
  <si>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</si>
  <si>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</si>
  <si>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</si>
  <si>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</si>
  <si>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</si>
  <si>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</si>
  <si>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</si>
  <si>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</si>
  <si>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</si>
  <si>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</si>
  <si>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</si>
  <si>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</si>
  <si>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</si>
  <si>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</si>
  <si>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</si>
  <si>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</si>
  <si>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</si>
  <si>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</si>
  <si>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</si>
  <si>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</si>
  <si>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</si>
  <si>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</si>
  <si>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</si>
  <si>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</si>
  <si>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</si>
  <si>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</si>
  <si>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</si>
  <si>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</si>
  <si>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</si>
  <si>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</si>
  <si>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</si>
  <si>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</si>
  <si>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</si>
  <si>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</si>
  <si>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</si>
  <si>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</si>
  <si>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</si>
  <si>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</si>
  <si>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</si>
  <si>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</si>
  <si>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</si>
  <si>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</si>
  <si>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</si>
  <si>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</si>
  <si>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</si>
  <si>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</si>
  <si>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</si>
  <si>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</si>
  <si>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</si>
  <si>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</si>
  <si>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</si>
  <si>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</si>
  <si>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</si>
  <si>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</si>
  <si>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</si>
  <si>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</si>
  <si>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</si>
  <si>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</si>
  <si>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</si>
  <si>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</si>
  <si>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</si>
  <si>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</si>
  <si>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</si>
  <si>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</si>
  <si>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</si>
  <si>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</si>
  <si>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</si>
  <si>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</si>
  <si>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</si>
  <si>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</si>
  <si>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</si>
  <si>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</si>
  <si>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</si>
  <si>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</si>
  <si>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</si>
  <si>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</si>
  <si>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</si>
  <si>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</si>
  <si>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</si>
  <si>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</si>
  <si>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</si>
  <si>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</si>
  <si>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</si>
  <si>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</si>
  <si>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</si>
  <si>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</si>
  <si>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</si>
  <si>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</si>
  <si>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</si>
  <si>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</si>
  <si>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</si>
  <si>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</si>
  <si>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</si>
  <si>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</si>
  <si>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</si>
  <si>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</si>
  <si>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</si>
  <si>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</si>
  <si>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</si>
  <si>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</si>
  <si>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</si>
  <si>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</si>
  <si>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</si>
  <si>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</si>
  <si>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</si>
  <si>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</si>
  <si>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</si>
  <si>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</si>
  <si>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</si>
  <si>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</si>
  <si>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</si>
  <si>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</si>
  <si>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</si>
  <si>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</si>
  <si>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</si>
  <si>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</si>
  <si>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</si>
  <si>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</si>
  <si>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</si>
  <si>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</si>
  <si>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</si>
  <si>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</si>
  <si>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</si>
  <si>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</si>
  <si>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</si>
  <si>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</si>
  <si>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</si>
  <si>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</si>
  <si>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</si>
  <si>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</si>
  <si>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</si>
  <si>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</si>
  <si>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</si>
  <si>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</si>
  <si>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</si>
  <si>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</si>
  <si>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</si>
  <si>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</si>
  <si>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</si>
  <si>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</si>
  <si>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</si>
  <si>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</si>
  <si>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</si>
  <si>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</si>
  <si>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</si>
  <si>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</si>
  <si>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</si>
  <si>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</si>
  <si>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</si>
  <si>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</si>
  <si>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</si>
  <si>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</si>
  <si>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</si>
  <si>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</si>
  <si>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</si>
  <si>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</si>
  <si>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</si>
  <si>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</si>
  <si>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</si>
  <si>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</si>
  <si>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</si>
  <si>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</si>
  <si>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</si>
  <si>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</si>
  <si>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</si>
  <si>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</si>
  <si>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</si>
  <si>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</si>
  <si>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</si>
  <si>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</si>
  <si>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</si>
  <si>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</si>
  <si>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</si>
  <si>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</si>
  <si>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</si>
  <si>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</si>
  <si>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</si>
  <si>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</si>
  <si>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</si>
  <si>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</si>
  <si>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</si>
  <si>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</si>
  <si>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</si>
  <si>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</si>
  <si>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</si>
  <si>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</si>
  <si>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</si>
  <si>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</si>
  <si>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</si>
  <si>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</si>
  <si>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</si>
  <si>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</si>
  <si>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</si>
  <si>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</si>
  <si>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</si>
  <si>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</si>
  <si>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</si>
  <si>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</si>
  <si>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</si>
  <si>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</si>
  <si>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</si>
  <si>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</si>
  <si>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</si>
  <si>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</si>
  <si>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</si>
  <si>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</si>
  <si>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</si>
  <si>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</si>
  <si>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</si>
  <si>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</si>
  <si>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</si>
  <si>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</si>
  <si>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</si>
  <si>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</si>
  <si>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</si>
  <si>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</si>
  <si>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</si>
  <si>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</si>
  <si>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</si>
  <si>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</si>
  <si>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</si>
  <si>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</si>
  <si>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</si>
  <si>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</si>
  <si>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</si>
  <si>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</si>
  <si>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</si>
  <si>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</si>
  <si>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</si>
  <si>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</si>
  <si>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</si>
  <si>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</si>
  <si>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</si>
  <si>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</si>
  <si>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</si>
  <si>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</si>
  <si>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</si>
  <si>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</si>
  <si>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</si>
  <si>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</si>
  <si>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</si>
  <si>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</si>
  <si>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</si>
  <si>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</si>
  <si>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</si>
  <si>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</si>
  <si>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</si>
  <si>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</si>
  <si>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</si>
  <si>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</si>
  <si>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</si>
  <si>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</si>
  <si>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</si>
  <si>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</si>
  <si>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</si>
  <si>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</si>
  <si>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</si>
  <si>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</si>
  <si>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</si>
  <si>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</si>
  <si>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</si>
  <si>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</si>
  <si>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</si>
  <si>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</si>
  <si>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</si>
  <si>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</si>
  <si>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</si>
  <si>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</si>
  <si>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</si>
  <si>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</si>
  <si>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</si>
  <si>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</si>
  <si>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</si>
  <si>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</si>
  <si>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</si>
  <si>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</si>
  <si>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</si>
  <si>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</si>
  <si>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</si>
  <si>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</si>
  <si>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</si>
  <si>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</si>
  <si>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</si>
  <si>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</si>
  <si>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</si>
  <si>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</si>
  <si>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</si>
  <si>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</si>
  <si>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</si>
  <si>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</si>
  <si>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</si>
  <si>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</si>
  <si>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</si>
  <si>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</si>
  <si>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</si>
  <si>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</si>
  <si>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</si>
  <si>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</si>
  <si>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</si>
  <si>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</si>
  <si>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</si>
  <si>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</si>
  <si>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</si>
  <si>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</si>
  <si>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</si>
  <si>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</si>
  <si>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</si>
  <si>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</si>
  <si>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</si>
  <si>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</si>
  <si>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</si>
  <si>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</si>
  <si>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</si>
  <si>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</si>
  <si>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</si>
  <si>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</si>
  <si>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</si>
  <si>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</si>
  <si>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</si>
  <si>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</si>
  <si>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</si>
  <si>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</si>
  <si>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</si>
  <si>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</si>
  <si>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</si>
  <si>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</si>
  <si>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</si>
  <si>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</si>
  <si>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</si>
  <si>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</si>
  <si>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</si>
  <si>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</si>
  <si>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</si>
  <si>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</si>
  <si>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</si>
  <si>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</si>
  <si>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</si>
  <si>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</si>
  <si>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</si>
  <si>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</si>
  <si>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</si>
  <si>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</si>
  <si>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</si>
  <si>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</si>
  <si>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</si>
  <si>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</si>
  <si>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</si>
  <si>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</si>
  <si>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</si>
  <si>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</si>
  <si>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</si>
  <si>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</si>
  <si>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</si>
  <si>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</si>
  <si>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</si>
  <si>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</si>
  <si>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</si>
  <si>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</si>
  <si>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</si>
  <si>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</si>
  <si>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</si>
  <si>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</si>
  <si>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</si>
  <si>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</si>
  <si>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</si>
  <si>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</si>
  <si>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</si>
  <si>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</si>
  <si>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</si>
  <si>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</si>
  <si>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</si>
  <si>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</si>
  <si>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</si>
  <si>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</si>
  <si>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</si>
  <si>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</si>
  <si>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</si>
  <si>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</si>
  <si>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</si>
  <si>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</si>
  <si>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</si>
  <si>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</si>
  <si>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</si>
  <si>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</si>
  <si>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</si>
  <si>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</si>
  <si>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</si>
  <si>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</si>
  <si>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</si>
  <si>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</si>
  <si>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</si>
  <si>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</si>
  <si>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</si>
  <si>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</si>
  <si>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</si>
  <si>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</si>
  <si>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</si>
  <si>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</si>
  <si>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</si>
  <si>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</si>
  <si>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</si>
  <si>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</si>
  <si>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</si>
  <si>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</si>
  <si>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</si>
  <si>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</si>
  <si>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</si>
  <si>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</si>
  <si>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</si>
  <si>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</si>
  <si>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</si>
  <si>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</si>
  <si>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</si>
  <si>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</si>
  <si>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</si>
  <si>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</si>
  <si>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</si>
  <si>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</si>
  <si>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</si>
  <si>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</si>
  <si>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</si>
  <si>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</si>
  <si>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</si>
  <si>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</si>
  <si>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</si>
  <si>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</si>
  <si>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</si>
  <si>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</si>
  <si>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</si>
  <si>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</si>
  <si>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</si>
  <si>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</si>
  <si>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</si>
  <si>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</si>
  <si>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</si>
  <si>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</si>
  <si>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</si>
  <si>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</si>
  <si>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</si>
  <si>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</si>
  <si>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</si>
  <si>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</si>
  <si>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</si>
  <si>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</si>
  <si>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</si>
  <si>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</si>
  <si>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</si>
  <si>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</si>
  <si>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</si>
  <si>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</si>
  <si>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</si>
  <si>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</si>
  <si>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</si>
  <si>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</si>
  <si>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</si>
  <si>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</si>
  <si>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</si>
  <si>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</si>
  <si>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</si>
  <si>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</si>
  <si>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</si>
  <si>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</si>
  <si>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</si>
  <si>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</si>
  <si>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</si>
  <si>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</si>
  <si>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</si>
  <si>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</si>
  <si>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</si>
  <si>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</si>
  <si>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</si>
  <si>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</si>
  <si>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</si>
  <si>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</si>
  <si>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</si>
  <si>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</si>
  <si>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</si>
  <si>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</si>
  <si>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</si>
  <si>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</si>
  <si>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</si>
  <si>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</si>
  <si>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</si>
  <si>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</si>
  <si>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</si>
  <si>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</si>
  <si>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</si>
  <si>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</si>
  <si>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</si>
  <si>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</si>
  <si>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</si>
  <si>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</si>
  <si>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</si>
  <si>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</si>
  <si>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</si>
  <si>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</si>
  <si>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</si>
  <si>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</si>
  <si>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</si>
  <si>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</si>
  <si>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</si>
  <si>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</si>
  <si>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</si>
  <si>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</si>
  <si>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</si>
  <si>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</si>
  <si>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</si>
  <si>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</si>
  <si>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</si>
  <si>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</si>
  <si>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</si>
  <si>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</si>
  <si>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</si>
  <si>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</si>
  <si>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</si>
  <si>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</si>
  <si>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</si>
  <si>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</si>
  <si>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</si>
  <si>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</si>
  <si>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</si>
  <si>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</si>
  <si>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</si>
  <si>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</si>
  <si>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</si>
  <si>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</si>
  <si>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</si>
  <si>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</si>
  <si>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</si>
  <si>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</si>
  <si>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</si>
  <si>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</si>
  <si>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</si>
  <si>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</si>
  <si>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</si>
  <si>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</si>
  <si>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</si>
  <si>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</si>
  <si>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</si>
  <si>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</si>
  <si>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</si>
  <si>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</si>
  <si>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</si>
  <si>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</si>
  <si>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</si>
  <si>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</si>
  <si>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</si>
  <si>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</si>
  <si>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</si>
  <si>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</si>
  <si>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</si>
  <si>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</si>
  <si>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</si>
  <si>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</si>
  <si>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</si>
  <si>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</si>
  <si>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</si>
  <si>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</si>
  <si>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</si>
  <si>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</si>
  <si>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</si>
  <si>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</si>
  <si>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</si>
  <si>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</si>
  <si>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</si>
  <si>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</si>
  <si>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</si>
  <si>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</si>
  <si>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</si>
  <si>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</si>
  <si>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</si>
  <si>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</si>
  <si>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</si>
  <si>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</si>
  <si>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</si>
  <si>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</si>
  <si>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</si>
  <si>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</si>
  <si>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</si>
  <si>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</si>
  <si>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</si>
  <si>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</si>
  <si>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</si>
  <si>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</si>
  <si>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</si>
  <si>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</si>
  <si>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</si>
  <si>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</si>
  <si>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</si>
  <si>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</si>
  <si>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</si>
  <si>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</si>
  <si>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</si>
  <si>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</si>
  <si>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</si>
  <si>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</si>
  <si>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</si>
  <si>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</si>
  <si>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</si>
  <si>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</si>
  <si>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</si>
  <si>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</si>
  <si>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</si>
  <si>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</si>
  <si>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</si>
  <si>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</si>
  <si>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</si>
  <si>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</si>
  <si>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</si>
  <si>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</si>
  <si>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</si>
  <si>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</si>
  <si>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</si>
  <si>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</si>
  <si>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</si>
  <si>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</si>
  <si>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</si>
  <si>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</si>
  <si>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</si>
  <si>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</si>
  <si>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</si>
  <si>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</si>
  <si>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</si>
  <si>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</si>
  <si>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</si>
  <si>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</si>
  <si>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</si>
  <si>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</si>
  <si>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</si>
  <si>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</si>
  <si>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</si>
  <si>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</si>
  <si>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</si>
  <si>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</si>
  <si>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</si>
  <si>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</si>
  <si>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</si>
  <si>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</si>
  <si>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</si>
  <si>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</si>
  <si>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</si>
  <si>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</si>
  <si>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</si>
  <si>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</si>
  <si>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</si>
  <si>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</si>
  <si>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</si>
  <si>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</si>
  <si>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</si>
  <si>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</si>
  <si>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</si>
  <si>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</si>
  <si>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</si>
  <si>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</si>
  <si>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</si>
  <si>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</si>
  <si>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</si>
  <si>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</si>
  <si>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</si>
  <si>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</si>
  <si>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</si>
  <si>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</si>
  <si>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</si>
  <si>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</si>
  <si>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</si>
  <si>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</si>
  <si>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</si>
  <si>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</si>
  <si>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</si>
  <si>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</si>
  <si>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</si>
  <si>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</si>
  <si>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</si>
  <si>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</si>
  <si>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</si>
  <si>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</si>
  <si>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</si>
  <si>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</si>
  <si>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</si>
  <si>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</si>
  <si>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</si>
  <si>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</si>
  <si>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</si>
  <si>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</si>
  <si>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</si>
  <si>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</si>
  <si>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</si>
  <si>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</si>
  <si>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</si>
  <si>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</si>
  <si>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</si>
  <si>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</si>
  <si>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</si>
  <si>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</si>
  <si>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</si>
  <si>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</si>
  <si>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</si>
  <si>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</si>
  <si>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</si>
  <si>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</si>
  <si>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</si>
  <si>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</si>
  <si>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</si>
  <si>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</si>
  <si>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</si>
  <si>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</si>
  <si>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</si>
  <si>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</si>
  <si>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</si>
  <si>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</si>
  <si>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</si>
  <si>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</si>
  <si>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</si>
  <si>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</si>
  <si>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</si>
  <si>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</si>
  <si>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</si>
  <si>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</si>
  <si>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</si>
  <si>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</si>
  <si>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</si>
  <si>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</si>
  <si>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</si>
  <si>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</si>
  <si>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</si>
  <si>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</si>
  <si>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</si>
  <si>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</si>
  <si>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</si>
  <si>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</si>
  <si>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</si>
  <si>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</si>
  <si>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</si>
  <si>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</si>
  <si>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</si>
  <si>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</si>
  <si>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</si>
  <si>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</si>
  <si>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</si>
  <si>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</si>
  <si>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</si>
  <si>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</si>
  <si>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</si>
  <si>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</si>
  <si>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</si>
  <si>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</si>
  <si>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</si>
  <si>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</si>
  <si>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</si>
  <si>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</si>
  <si>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</si>
  <si>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</si>
  <si>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</si>
  <si>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</si>
  <si>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</si>
  <si>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</si>
  <si>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</si>
  <si>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</si>
  <si>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</si>
  <si>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</si>
  <si>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</si>
  <si>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</si>
  <si>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</si>
  <si>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</si>
  <si>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</si>
  <si>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</si>
  <si>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</si>
  <si>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</si>
  <si>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</si>
  <si>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</si>
  <si>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</si>
  <si>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</si>
  <si>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</si>
  <si>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</si>
  <si>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</si>
  <si>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</si>
  <si>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</si>
  <si>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</si>
  <si>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</si>
  <si>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</si>
  <si>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</si>
  <si>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</si>
  <si>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</si>
  <si>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</si>
  <si>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</si>
  <si>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</si>
  <si>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</si>
  <si>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</si>
  <si>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</si>
  <si>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</si>
  <si>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</si>
  <si>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</si>
  <si>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</si>
  <si>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</si>
  <si>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</si>
  <si>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</si>
  <si>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</si>
  <si>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</si>
  <si>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</si>
  <si>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</si>
  <si>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</si>
  <si>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</si>
  <si>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</si>
  <si>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</si>
  <si>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</si>
  <si>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</si>
  <si>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</si>
  <si>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</si>
  <si>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</si>
  <si>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</si>
  <si>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</si>
  <si>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</si>
  <si>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</si>
  <si>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</si>
  <si>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</si>
  <si>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</si>
  <si>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</si>
  <si>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</si>
  <si>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</si>
  <si>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</si>
  <si>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</si>
  <si>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</si>
  <si>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</si>
  <si>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</si>
  <si>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</si>
  <si>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</si>
  <si>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</si>
  <si>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</si>
  <si>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</si>
  <si>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</si>
  <si>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</si>
  <si>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</si>
  <si>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</si>
  <si>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</si>
  <si>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</si>
  <si>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</si>
  <si>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</si>
  <si>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</si>
  <si>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</si>
  <si>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</si>
  <si>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</si>
  <si>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</si>
  <si>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</si>
  <si>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</si>
  <si>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</si>
  <si>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</si>
  <si>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</si>
  <si>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</si>
  <si>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</si>
  <si>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</si>
  <si>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</si>
  <si>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</si>
  <si>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</si>
  <si>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</si>
  <si>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</si>
  <si>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</si>
  <si>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</si>
  <si>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</si>
  <si>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</si>
  <si>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</si>
  <si>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</si>
  <si>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</si>
  <si>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</si>
  <si>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</si>
  <si>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</si>
  <si>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</si>
  <si>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</si>
  <si>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</si>
  <si>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</si>
  <si>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</si>
  <si>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</si>
  <si>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</si>
  <si>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</si>
  <si>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</si>
  <si>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</si>
  <si>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</si>
  <si>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</si>
  <si>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</si>
  <si>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</si>
  <si>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</si>
  <si>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</si>
  <si>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</si>
  <si>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</si>
  <si>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</si>
  <si>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</si>
  <si>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</si>
  <si>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</si>
  <si>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</si>
  <si>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</si>
  <si>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</si>
  <si>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</si>
  <si>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</si>
  <si>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</si>
  <si>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</si>
  <si>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</si>
  <si>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</si>
  <si>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</si>
  <si>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</si>
  <si>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</si>
  <si>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</si>
  <si>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</si>
  <si>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</si>
  <si>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</si>
  <si>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</si>
  <si>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</si>
  <si>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</si>
  <si>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</si>
  <si>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</si>
  <si>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</si>
  <si>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</si>
  <si>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</si>
  <si>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</si>
  <si>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</si>
  <si>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</si>
  <si>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</si>
  <si>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</si>
  <si>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</si>
  <si>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</si>
  <si>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</si>
  <si>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</si>
  <si>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</si>
  <si>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</si>
  <si>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</si>
  <si>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</si>
  <si>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</si>
  <si>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</si>
  <si>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</si>
  <si>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</si>
  <si>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</si>
  <si>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</si>
  <si>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</si>
  <si>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</si>
  <si>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</si>
  <si>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</si>
  <si>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</si>
  <si>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</si>
  <si>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</si>
  <si>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</si>
  <si>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</si>
  <si>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</si>
  <si>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</si>
  <si>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</si>
  <si>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</si>
  <si>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</si>
  <si>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</si>
  <si>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</si>
  <si>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</si>
  <si>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</si>
  <si>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</si>
  <si>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</si>
  <si>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</si>
  <si>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</si>
  <si>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</si>
  <si>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</si>
  <si>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</si>
  <si>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</si>
  <si>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</si>
  <si>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</si>
  <si>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</si>
  <si>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</si>
  <si>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</si>
  <si>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</si>
  <si>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</si>
  <si>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</si>
  <si>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</si>
  <si>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</si>
  <si>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</si>
  <si>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</si>
  <si>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</si>
  <si>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</si>
  <si>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</si>
  <si>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</si>
  <si>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</si>
  <si>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</si>
  <si>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</si>
  <si>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</si>
  <si>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</si>
  <si>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</si>
  <si>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</si>
  <si>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</si>
  <si>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</si>
  <si>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</si>
  <si>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</si>
  <si>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</si>
  <si>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</si>
  <si>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</si>
  <si>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</si>
  <si>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</si>
  <si>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</si>
  <si>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</si>
  <si>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</si>
  <si>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</si>
  <si>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</si>
  <si>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</si>
  <si>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</si>
  <si>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</si>
  <si>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</si>
  <si>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</si>
  <si>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</si>
  <si>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</si>
  <si>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</si>
  <si>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</si>
  <si>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</si>
  <si>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</si>
  <si>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</si>
  <si>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</si>
  <si>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</si>
  <si>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</si>
  <si>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</si>
  <si>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</si>
  <si>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</si>
  <si>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</si>
  <si>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</si>
  <si>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</si>
  <si>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</si>
  <si>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</si>
  <si>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</si>
  <si>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</si>
  <si>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</si>
  <si>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</si>
  <si>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</si>
  <si>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</si>
  <si>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</si>
  <si>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</si>
  <si>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</si>
  <si>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</si>
  <si>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</si>
  <si>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</si>
  <si>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</si>
  <si>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</si>
  <si>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</si>
  <si>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</si>
  <si>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</si>
  <si>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</si>
  <si>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</si>
  <si>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</si>
  <si>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</si>
  <si>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</si>
  <si>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</si>
  <si>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</si>
  <si>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</si>
  <si>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</si>
  <si>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</si>
  <si>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</si>
  <si>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</si>
  <si>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</si>
  <si>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</si>
  <si>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</si>
  <si>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</si>
  <si>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</si>
  <si>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</si>
  <si>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</si>
  <si>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</si>
  <si>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</si>
  <si>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</si>
  <si>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</si>
  <si>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</si>
  <si>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</si>
  <si>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</si>
  <si>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</si>
  <si>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</si>
  <si>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</si>
  <si>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</si>
  <si>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</si>
  <si>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</si>
  <si>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</si>
  <si>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</si>
  <si>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</si>
  <si>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</si>
  <si>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</si>
  <si>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</si>
  <si>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</si>
  <si>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</si>
  <si>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</si>
  <si>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</si>
  <si>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</si>
  <si>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</si>
  <si>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</si>
  <si>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</si>
  <si>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</si>
  <si>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</si>
  <si>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</si>
  <si>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</si>
  <si>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</si>
  <si>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</si>
  <si>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</si>
  <si>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</si>
  <si>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</si>
  <si>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</si>
  <si>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</si>
  <si>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</si>
  <si>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</si>
  <si>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</si>
  <si>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</si>
  <si>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</si>
  <si>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</si>
  <si>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</si>
  <si>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</si>
  <si>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</si>
  <si>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</si>
  <si>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</si>
  <si>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</si>
  <si>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</si>
  <si>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</si>
  <si>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</si>
  <si>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</si>
  <si>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</si>
  <si>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</si>
  <si>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</si>
  <si>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</si>
  <si>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</si>
  <si>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</si>
  <si>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</si>
  <si>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</si>
  <si>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</si>
  <si>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</si>
  <si>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</si>
  <si>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</si>
  <si>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</si>
  <si>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</si>
  <si>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</si>
  <si>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</si>
  <si>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</si>
  <si>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</si>
  <si>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</si>
  <si>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</si>
  <si>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</si>
  <si>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</si>
  <si>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</si>
  <si>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</si>
  <si>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</si>
  <si>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</si>
  <si>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</si>
  <si>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</si>
  <si>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</si>
  <si>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</si>
  <si>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</si>
  <si>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</si>
  <si>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</si>
  <si>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</si>
  <si>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</si>
  <si>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</si>
  <si>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</si>
  <si>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</si>
  <si>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</si>
  <si>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</si>
  <si>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</si>
  <si>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</si>
  <si>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</si>
  <si>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</si>
  <si>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</si>
  <si>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</si>
  <si>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</si>
  <si>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</si>
  <si>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</si>
  <si>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</si>
  <si>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</si>
  <si>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</si>
  <si>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</si>
  <si>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</si>
  <si>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</si>
  <si>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</si>
  <si>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</si>
  <si>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</si>
  <si>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</si>
  <si>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</si>
  <si>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</si>
  <si>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</si>
  <si>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</si>
  <si>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</si>
  <si>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</si>
  <si>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</si>
  <si>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</si>
  <si>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</si>
  <si>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</si>
  <si>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</si>
  <si>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</si>
  <si>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</si>
  <si>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</si>
  <si>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</si>
  <si>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</si>
  <si>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</si>
  <si>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</si>
  <si>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</si>
  <si>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</si>
  <si>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</si>
  <si>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</si>
  <si>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</si>
  <si>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</si>
  <si>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</si>
  <si>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</si>
  <si>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</si>
  <si>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</si>
  <si>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</si>
  <si>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</si>
  <si>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</si>
  <si>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</si>
  <si>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</si>
  <si>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</si>
  <si>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</si>
  <si>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</si>
  <si>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</si>
  <si>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</si>
  <si>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</si>
  <si>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</si>
  <si>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</si>
  <si>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</si>
  <si>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</si>
  <si>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</si>
  <si>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</si>
  <si>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</si>
  <si>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</si>
  <si>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</si>
  <si>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</si>
  <si>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</si>
  <si>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</si>
  <si>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</si>
  <si>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</si>
  <si>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</si>
  <si>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</si>
  <si>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</si>
  <si>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</si>
  <si>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</si>
  <si>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</si>
  <si>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</si>
  <si>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</si>
  <si>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</si>
  <si>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</si>
  <si>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</si>
  <si>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</si>
  <si>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</si>
  <si>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</si>
  <si>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</si>
  <si>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</si>
  <si>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</si>
  <si>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</si>
  <si>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</si>
  <si>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</si>
  <si>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</si>
  <si>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</si>
  <si>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</si>
  <si>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</si>
  <si>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</si>
  <si>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</si>
  <si>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</si>
  <si>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</si>
  <si>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</si>
  <si>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</si>
  <si>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</si>
  <si>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</si>
  <si>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</si>
  <si>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</si>
  <si>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</si>
  <si>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</si>
  <si>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</si>
  <si>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</si>
  <si>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</si>
  <si>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</si>
  <si>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</si>
  <si>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</si>
  <si>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</si>
  <si>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</si>
  <si>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</si>
  <si>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</si>
  <si>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</si>
  <si>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</si>
  <si>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</si>
  <si>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</si>
  <si>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</si>
  <si>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</si>
  <si>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</si>
  <si>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</si>
  <si>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</si>
  <si>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</si>
  <si>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</si>
  <si>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</si>
  <si>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</si>
  <si>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</si>
  <si>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</si>
  <si>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</si>
  <si>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</si>
  <si>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</si>
  <si>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</si>
  <si>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</si>
  <si>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</si>
  <si>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</si>
  <si>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</si>
  <si>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</si>
  <si>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</si>
  <si>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</si>
  <si>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</si>
  <si>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</si>
  <si>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</si>
  <si>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</si>
  <si>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</si>
  <si>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</si>
  <si>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</si>
  <si>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</si>
  <si>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</si>
  <si>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</si>
  <si>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</si>
  <si>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</si>
  <si>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</si>
  <si>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</si>
  <si>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</si>
  <si>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</si>
  <si>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</si>
  <si>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</si>
  <si>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</si>
  <si>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</si>
  <si>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</si>
  <si>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</si>
  <si>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</si>
  <si>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</si>
  <si>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</si>
  <si>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</si>
  <si>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</si>
  <si>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</si>
  <si>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</si>
  <si>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</si>
  <si>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</si>
  <si>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</si>
  <si>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</si>
  <si>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</si>
  <si>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</si>
  <si>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</si>
  <si>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</si>
  <si>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</si>
  <si>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</si>
  <si>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</si>
  <si>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</si>
  <si>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</si>
  <si>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</si>
  <si>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</si>
  <si>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</si>
  <si>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</si>
  <si>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</si>
  <si>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</si>
  <si>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</si>
  <si>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</si>
  <si>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</si>
  <si>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</si>
  <si>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</si>
  <si>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</si>
  <si>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</si>
  <si>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</si>
  <si>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</si>
  <si>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</si>
  <si>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</si>
  <si>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</si>
  <si>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</si>
  <si>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</si>
  <si>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</si>
  <si>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</si>
  <si>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</si>
  <si>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</si>
  <si>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</si>
  <si>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</si>
  <si>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</si>
  <si>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</si>
  <si>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</si>
  <si>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</si>
  <si>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</si>
  <si>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</si>
  <si>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</si>
  <si>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</si>
  <si>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</si>
  <si>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</si>
  <si>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</si>
  <si>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</si>
  <si>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</si>
  <si>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</si>
  <si>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</si>
  <si>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</si>
  <si>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</si>
  <si>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</si>
  <si>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</si>
  <si>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</si>
  <si>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</si>
  <si>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</si>
  <si>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</si>
  <si>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</si>
  <si>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</si>
  <si>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</si>
  <si>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</si>
  <si>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</si>
  <si>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</si>
  <si>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</si>
  <si>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</si>
  <si>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</si>
  <si>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</si>
  <si>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</si>
  <si>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</si>
  <si>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</si>
  <si>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</si>
  <si>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</si>
  <si>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</si>
  <si>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</si>
  <si>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</si>
  <si>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</si>
  <si>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</si>
  <si>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</si>
  <si>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</si>
  <si>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</si>
  <si>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</si>
  <si>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</si>
  <si>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</si>
  <si>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</si>
  <si>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</si>
  <si>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</si>
  <si>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</si>
  <si>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</si>
  <si>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</si>
  <si>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</si>
  <si>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</si>
  <si>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</si>
  <si>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</si>
  <si>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</si>
  <si>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</si>
  <si>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</si>
  <si>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</si>
  <si>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</si>
  <si>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</si>
  <si>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</si>
  <si>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</si>
  <si>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</si>
  <si>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</si>
  <si>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</si>
  <si>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</si>
  <si>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</si>
  <si>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</si>
  <si>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</si>
  <si>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</si>
  <si>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</si>
  <si>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</si>
  <si>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</si>
  <si>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</si>
  <si>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</si>
  <si>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</si>
  <si>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</si>
  <si>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</si>
  <si>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</si>
  <si>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</si>
  <si>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</si>
  <si>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</si>
  <si>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</si>
  <si>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</si>
  <si>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</si>
  <si>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</si>
  <si>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</si>
  <si>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</si>
  <si>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</si>
  <si>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</si>
  <si>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</si>
  <si>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</si>
  <si>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</si>
  <si>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</si>
  <si>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</si>
  <si>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</si>
  <si>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</si>
  <si>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</si>
  <si>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</si>
  <si>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</si>
  <si>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</si>
  <si>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</si>
  <si>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</si>
  <si>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</si>
  <si>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</si>
  <si>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</si>
  <si>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</si>
  <si>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</si>
  <si>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</si>
  <si>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</si>
  <si>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</si>
  <si>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</si>
  <si>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</si>
  <si>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</si>
  <si>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</si>
  <si>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</si>
  <si>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</si>
  <si>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</si>
  <si>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</si>
  <si>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</si>
  <si>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</si>
  <si>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</si>
  <si>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</si>
  <si>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</si>
  <si>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</si>
  <si>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</si>
  <si>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</si>
  <si>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</si>
  <si>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</si>
  <si>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</si>
  <si>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</si>
  <si>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</si>
  <si>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</si>
  <si>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</si>
  <si>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</si>
  <si>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</si>
  <si>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</si>
  <si>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</si>
  <si>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</si>
  <si>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</si>
  <si>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</si>
  <si>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</si>
  <si>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</si>
  <si>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</si>
  <si>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</si>
  <si>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</si>
  <si>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</si>
  <si>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</si>
  <si>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</si>
  <si>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</si>
  <si>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</si>
  <si>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</si>
  <si>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</si>
  <si>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</si>
  <si>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</si>
  <si>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</si>
  <si>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</si>
  <si>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</si>
  <si>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</si>
  <si>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</si>
  <si>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</si>
  <si>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</si>
  <si>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</si>
  <si>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</si>
  <si>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</si>
  <si>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</si>
  <si>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</si>
  <si>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</si>
  <si>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</si>
  <si>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</si>
  <si>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</si>
  <si>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</si>
  <si>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</si>
  <si>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</si>
  <si>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</si>
  <si>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</si>
  <si>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</si>
  <si>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</si>
  <si>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</si>
  <si>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</si>
  <si>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</si>
  <si>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</si>
  <si>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</si>
  <si>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</si>
  <si>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</si>
  <si>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</si>
  <si>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</si>
  <si>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</si>
  <si>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</si>
  <si>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</si>
  <si>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</si>
  <si>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</si>
  <si>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</si>
  <si>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</si>
  <si>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</si>
  <si>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</si>
  <si>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</si>
  <si>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</si>
  <si>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</si>
  <si>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</si>
  <si>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</si>
  <si>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</si>
  <si>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</si>
  <si>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</si>
  <si>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</si>
  <si>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</si>
  <si>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</si>
  <si>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</si>
  <si>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</si>
  <si>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</si>
  <si>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</si>
  <si>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</si>
  <si>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</si>
  <si>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</si>
  <si>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</si>
  <si>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</si>
  <si>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</si>
  <si>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</si>
  <si>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</si>
  <si>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</si>
  <si>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</si>
  <si>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</si>
  <si>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</si>
  <si>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</si>
  <si>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</si>
  <si>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</si>
  <si>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</si>
  <si>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</si>
  <si>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</si>
  <si>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</si>
  <si>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</si>
  <si>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</si>
  <si>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</si>
  <si>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</si>
  <si>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</si>
  <si>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</si>
  <si>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</si>
  <si>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</si>
  <si>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</si>
  <si>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</si>
  <si>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</si>
  <si>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</si>
  <si>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</si>
  <si>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</si>
  <si>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</si>
  <si>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</si>
  <si>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</si>
  <si>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</si>
  <si>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</si>
  <si>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</si>
  <si>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</si>
  <si>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</si>
  <si>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</si>
  <si>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</si>
  <si>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</si>
  <si>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</si>
  <si>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</si>
  <si>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</si>
  <si>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</si>
  <si>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</si>
  <si>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</si>
  <si>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</si>
  <si>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</si>
  <si>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</si>
  <si>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</si>
  <si>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</si>
  <si>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</si>
  <si>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</si>
  <si>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</si>
  <si>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</si>
  <si>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</si>
  <si>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</si>
  <si>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</si>
  <si>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</si>
  <si>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</si>
  <si>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</si>
  <si>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</si>
  <si>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</si>
  <si>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</si>
  <si>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</si>
  <si>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</si>
  <si>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</si>
  <si>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</si>
  <si>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</si>
  <si>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</si>
  <si>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</si>
  <si>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</si>
  <si>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</si>
  <si>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</si>
  <si>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</si>
  <si>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</si>
  <si>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</si>
  <si>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</si>
  <si>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</si>
  <si>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</si>
  <si>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</si>
  <si>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</si>
  <si>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</si>
  <si>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</si>
  <si>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</si>
  <si>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</si>
  <si>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</si>
  <si>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</si>
  <si>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</si>
  <si>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</si>
  <si>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</si>
  <si>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</si>
  <si>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</si>
  <si>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</si>
  <si>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</si>
  <si>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</si>
  <si>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</si>
  <si>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</si>
  <si>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</si>
  <si>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</si>
  <si>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</si>
  <si>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</si>
  <si>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</si>
  <si>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</si>
  <si>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</si>
  <si>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</si>
  <si>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</si>
  <si>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</si>
  <si>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</si>
  <si>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</si>
  <si>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</si>
  <si>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</si>
  <si>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</si>
  <si>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</si>
  <si>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</si>
  <si>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</si>
  <si>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</si>
  <si>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</si>
  <si>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</si>
  <si>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</si>
  <si>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</si>
  <si>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</si>
  <si>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</si>
  <si>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</si>
  <si>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</si>
  <si>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</si>
  <si>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</si>
  <si>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</si>
  <si>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</si>
  <si>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</si>
  <si>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</si>
  <si>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</si>
  <si>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</si>
  <si>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</si>
  <si>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</si>
  <si>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</si>
  <si>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</si>
  <si>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</si>
  <si>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</si>
  <si>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</si>
  <si>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</si>
  <si>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</si>
  <si>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</si>
  <si>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</si>
  <si>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</si>
  <si>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</si>
  <si>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</si>
  <si>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</si>
  <si>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</si>
  <si>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</si>
  <si>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</si>
  <si>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</si>
  <si>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</si>
  <si>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</si>
  <si>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</si>
  <si>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</si>
  <si>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</si>
  <si>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</si>
  <si>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</si>
  <si>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</si>
  <si>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</si>
  <si>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</si>
  <si>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</si>
  <si>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</si>
  <si>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</si>
  <si>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</si>
  <si>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</si>
  <si>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</si>
  <si>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</si>
  <si>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</si>
  <si>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</si>
  <si>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</si>
  <si>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</si>
  <si>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</si>
  <si>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</si>
  <si>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</si>
  <si>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</si>
  <si>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</si>
  <si>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</si>
  <si>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</si>
  <si>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</si>
  <si>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</si>
  <si>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</si>
  <si>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</si>
  <si>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</si>
  <si>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</si>
  <si>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</si>
  <si>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</si>
  <si>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</si>
  <si>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</si>
  <si>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</si>
  <si>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</si>
  <si>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</si>
  <si>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</si>
  <si>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</si>
  <si>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</si>
  <si>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</si>
  <si>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</si>
  <si>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</si>
  <si>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</si>
  <si>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</si>
  <si>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</si>
  <si>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</si>
  <si>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</si>
  <si>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</si>
  <si>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</si>
  <si>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</si>
  <si>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</si>
  <si>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</si>
  <si>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</si>
  <si>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</si>
  <si>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</si>
  <si>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</si>
  <si>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</si>
  <si>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</si>
  <si>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</si>
  <si>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</si>
  <si>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</si>
  <si>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</si>
  <si>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</si>
  <si>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</si>
  <si>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</si>
  <si>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</si>
  <si>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</si>
  <si>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</si>
  <si>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</si>
  <si>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</si>
  <si>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</si>
  <si>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</si>
  <si>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</si>
  <si>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</si>
  <si>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</si>
  <si>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</si>
  <si>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</si>
  <si>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</si>
  <si>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</si>
  <si>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</si>
  <si>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</si>
  <si>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</si>
  <si>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</si>
  <si>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</si>
  <si>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</si>
  <si>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</si>
  <si>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</si>
  <si>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</si>
  <si>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</si>
  <si>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</si>
  <si>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</si>
  <si>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</si>
  <si>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</si>
  <si>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</si>
  <si>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</si>
  <si>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</si>
  <si>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</si>
  <si>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</si>
  <si>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</si>
  <si>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</si>
  <si>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</si>
  <si>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</si>
  <si>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</si>
  <si>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</si>
  <si>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</si>
  <si>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</si>
  <si>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</si>
  <si>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</si>
  <si>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</si>
  <si>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</si>
  <si>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</si>
  <si>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</si>
  <si>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</si>
  <si>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</si>
  <si>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</si>
  <si>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</si>
  <si>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</si>
  <si>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</si>
  <si>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</si>
  <si>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</si>
  <si>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</si>
  <si>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</si>
  <si>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</si>
  <si>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</si>
  <si>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</si>
  <si>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</si>
  <si>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</si>
  <si>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</si>
  <si>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</si>
  <si>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</si>
  <si>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</si>
  <si>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</si>
  <si>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</si>
  <si>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</si>
  <si>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</si>
  <si>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</si>
  <si>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</si>
  <si>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</si>
  <si>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</si>
  <si>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</si>
  <si>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</si>
  <si>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</si>
  <si>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</si>
  <si>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</si>
  <si>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</si>
  <si>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</si>
  <si>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</si>
  <si>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</si>
  <si>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</si>
  <si>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</si>
  <si>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</si>
  <si>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</si>
  <si>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</si>
  <si>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</si>
  <si>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</si>
  <si>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</si>
  <si>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</si>
  <si>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</si>
  <si>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</si>
  <si>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</si>
  <si>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</si>
  <si>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</si>
  <si>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</si>
  <si>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</si>
  <si>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</si>
  <si>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</si>
  <si>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</si>
  <si>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</si>
  <si>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</si>
  <si>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</si>
  <si>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</si>
  <si>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</si>
  <si>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</si>
  <si>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</si>
  <si>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</si>
  <si>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</si>
  <si>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</si>
  <si>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</si>
  <si>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</si>
  <si>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</si>
  <si>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</si>
  <si>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</si>
  <si>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</si>
  <si>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</si>
  <si>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</si>
  <si>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</si>
  <si>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</si>
  <si>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</si>
  <si>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</si>
  <si>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</si>
  <si>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</si>
  <si>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</si>
  <si>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</si>
  <si>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</si>
  <si>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</si>
  <si>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</si>
  <si>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</si>
  <si>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</si>
  <si>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</si>
  <si>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</si>
  <si>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</si>
  <si>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</si>
  <si>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</si>
  <si>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</si>
  <si>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</si>
  <si>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</si>
  <si>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</si>
  <si>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</si>
  <si>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</si>
  <si>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</si>
  <si>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</si>
  <si>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</si>
  <si>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</si>
  <si>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</si>
  <si>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</si>
  <si>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</si>
  <si>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</si>
  <si>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</si>
  <si>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</si>
  <si>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</si>
  <si>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</si>
  <si>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</si>
  <si>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</si>
  <si>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</si>
  <si>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</si>
  <si>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</si>
  <si>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</si>
  <si>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</si>
  <si>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</si>
  <si>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</si>
  <si>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</si>
  <si>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</si>
  <si>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</si>
  <si>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</si>
  <si>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</si>
  <si>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</si>
  <si>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</si>
  <si>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</si>
  <si>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</si>
  <si>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</si>
  <si>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</si>
  <si>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</si>
  <si>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</si>
  <si>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</si>
  <si>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</si>
  <si>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</si>
  <si>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</si>
  <si>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</si>
  <si>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</si>
  <si>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</si>
  <si>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</si>
  <si>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</si>
  <si>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</si>
  <si>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</si>
  <si>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</si>
  <si>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</si>
  <si>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</si>
  <si>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</si>
  <si>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</si>
  <si>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</si>
  <si>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</si>
  <si>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</si>
  <si>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</si>
  <si>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</si>
  <si>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</si>
  <si>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</si>
  <si>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</si>
  <si>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</si>
  <si>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</si>
  <si>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</si>
  <si>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</si>
  <si>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</si>
  <si>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</si>
  <si>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</si>
  <si>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</si>
  <si>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</si>
  <si>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</si>
  <si>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</si>
  <si>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</si>
  <si>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</si>
  <si>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</si>
  <si>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</si>
  <si>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</si>
  <si>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</si>
  <si>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</si>
  <si>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</si>
  <si>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</si>
  <si>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</si>
  <si>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</si>
  <si>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</si>
  <si>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</si>
  <si>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</si>
  <si>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</si>
  <si>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</si>
  <si>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</si>
  <si>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</si>
  <si>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</si>
  <si>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</si>
  <si>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</si>
  <si>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</si>
  <si>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</si>
  <si>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</si>
  <si>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</si>
  <si>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</si>
  <si>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</si>
  <si>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</si>
  <si>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</si>
  <si>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</si>
  <si>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</si>
  <si>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</si>
  <si>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</si>
  <si>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</si>
  <si>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</si>
  <si>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</si>
  <si>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</si>
  <si>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</si>
  <si>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</si>
  <si>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</si>
  <si>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</si>
  <si>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</si>
  <si>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</si>
  <si>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</si>
  <si>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</si>
  <si>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</si>
  <si>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</si>
  <si>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</si>
  <si>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</si>
  <si>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</si>
  <si>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</si>
  <si>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</si>
  <si>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</si>
  <si>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</si>
  <si>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</si>
  <si>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</si>
  <si>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</si>
  <si>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</si>
  <si>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</si>
  <si>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</si>
  <si>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</si>
  <si>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</si>
  <si>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</si>
  <si>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</si>
  <si>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</si>
  <si>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</si>
  <si>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</si>
  <si>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</si>
  <si>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</si>
  <si>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</si>
  <si>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</si>
  <si>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</si>
  <si>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</si>
  <si>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</si>
  <si>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</si>
  <si>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</si>
  <si>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</si>
  <si>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</si>
  <si>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</si>
  <si>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</si>
  <si>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</si>
  <si>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</si>
  <si>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</si>
  <si>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</si>
  <si>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</si>
  <si>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</si>
  <si>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</si>
  <si>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</si>
  <si>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</si>
  <si>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</si>
  <si>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</si>
  <si>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</si>
  <si>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</si>
  <si>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</si>
  <si>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</si>
  <si>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</si>
  <si>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</si>
  <si>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</si>
  <si>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</si>
  <si>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</si>
  <si>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</si>
  <si>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</si>
  <si>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</si>
  <si>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</si>
  <si>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</si>
  <si>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</si>
  <si>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</si>
  <si>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</si>
  <si>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</si>
  <si>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</si>
  <si>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</si>
  <si>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</si>
  <si>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</si>
  <si>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</si>
  <si>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</si>
  <si>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</si>
  <si>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</si>
  <si>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</si>
  <si>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</si>
  <si>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</si>
  <si>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</si>
  <si>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</si>
  <si>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</si>
  <si>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</si>
  <si>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</si>
  <si>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</si>
  <si>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</si>
  <si>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</si>
  <si>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</si>
  <si>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</si>
  <si>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</si>
  <si>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</si>
  <si>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</si>
  <si>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</si>
  <si>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</si>
  <si>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</si>
  <si>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</si>
  <si>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</si>
  <si>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</si>
  <si>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</si>
  <si>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</si>
  <si>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</si>
  <si>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</si>
  <si>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</si>
  <si>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</si>
  <si>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</si>
  <si>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</si>
  <si>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</si>
  <si>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</si>
  <si>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</si>
  <si>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</si>
  <si>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</si>
  <si>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</si>
  <si>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</si>
  <si>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</si>
  <si>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</si>
  <si>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</si>
  <si>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</si>
  <si>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</si>
  <si>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</si>
  <si>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</si>
  <si>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</si>
  <si>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</si>
  <si>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</si>
  <si>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</si>
  <si>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</si>
  <si>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</si>
  <si>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</si>
  <si>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</si>
  <si>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</si>
  <si>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</si>
  <si>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</si>
  <si>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</si>
  <si>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</si>
  <si>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</si>
  <si>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</si>
  <si>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</si>
  <si>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</si>
  <si>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</si>
  <si>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</si>
  <si>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</si>
  <si>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</si>
  <si>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</si>
  <si>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</si>
  <si>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</si>
  <si>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</si>
  <si>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</si>
  <si>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</si>
  <si>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</si>
  <si>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</si>
  <si>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</si>
  <si>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</si>
  <si>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</si>
  <si>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</si>
  <si>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</si>
  <si>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</si>
  <si>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</si>
  <si>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</si>
  <si>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</si>
  <si>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</si>
  <si>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</si>
  <si>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</si>
  <si>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</si>
  <si>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</si>
  <si>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</si>
  <si>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</si>
  <si>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</si>
  <si>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</si>
  <si>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</si>
  <si>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</si>
  <si>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</si>
  <si>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</si>
  <si>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</si>
  <si>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</si>
  <si>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</si>
  <si>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</si>
  <si>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</si>
  <si>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</si>
  <si>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</si>
  <si>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</si>
  <si>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</si>
  <si>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</si>
  <si>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</si>
  <si>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</si>
  <si>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</si>
  <si>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</si>
  <si>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</si>
  <si>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</si>
  <si>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</si>
  <si>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</si>
  <si>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</si>
  <si>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</si>
  <si>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</si>
  <si>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</si>
  <si>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</si>
  <si>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</si>
  <si>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</si>
  <si>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</si>
  <si>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</si>
  <si>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</si>
  <si>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</si>
  <si>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</si>
  <si>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</si>
  <si>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</si>
  <si>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</si>
  <si>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</si>
  <si>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</si>
  <si>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</si>
  <si>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</si>
  <si>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</si>
  <si>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</si>
  <si>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</si>
  <si>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</si>
  <si>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</si>
  <si>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</si>
  <si>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</si>
  <si>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</si>
  <si>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</si>
  <si>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</si>
  <si>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</si>
  <si>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</si>
  <si>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</si>
  <si>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</si>
  <si>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</si>
  <si>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</si>
  <si>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</si>
  <si>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</si>
  <si>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</si>
  <si>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</si>
  <si>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</si>
  <si>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</si>
  <si>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</si>
  <si>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</si>
  <si>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</si>
  <si>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</si>
  <si>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</si>
  <si>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</si>
  <si>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</si>
  <si>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</si>
  <si>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</si>
  <si>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</si>
  <si>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</si>
  <si>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</si>
  <si>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</si>
  <si>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</si>
  <si>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</si>
  <si>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</si>
  <si>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</si>
  <si>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</si>
  <si>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</si>
  <si>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</si>
  <si>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</si>
  <si>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</si>
  <si>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</si>
  <si>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</si>
  <si>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</si>
  <si>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</si>
  <si>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</si>
  <si>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</si>
  <si>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</si>
  <si>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</si>
  <si>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</si>
  <si>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</si>
  <si>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</si>
  <si>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</si>
  <si>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</si>
  <si>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</si>
  <si>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</si>
  <si>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</si>
  <si>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</si>
  <si>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</si>
  <si>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</si>
  <si>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</si>
  <si>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</si>
  <si>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</si>
  <si>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</si>
  <si>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</si>
  <si>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</si>
  <si>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</si>
  <si>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</si>
  <si>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</si>
  <si>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</si>
  <si>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</si>
  <si>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</si>
  <si>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</si>
  <si>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</si>
  <si>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</si>
  <si>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</si>
  <si>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</si>
  <si>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</si>
  <si>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</si>
  <si>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</si>
  <si>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</si>
  <si>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</si>
  <si>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</si>
  <si>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</si>
  <si>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</si>
  <si>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</si>
  <si>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</si>
  <si>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</si>
  <si>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</si>
  <si>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</si>
  <si>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</si>
  <si>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</si>
  <si>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</si>
  <si>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</si>
  <si>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</si>
  <si>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</si>
  <si>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</si>
  <si>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</si>
  <si>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</si>
  <si>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</si>
  <si>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</si>
  <si>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</si>
  <si>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</si>
  <si>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</si>
  <si>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</si>
  <si>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</si>
  <si>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</si>
  <si>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</si>
  <si>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</si>
  <si>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</si>
  <si>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</si>
  <si>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</si>
  <si>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</si>
  <si>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</si>
  <si>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</si>
  <si>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</si>
  <si>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</si>
  <si>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</si>
  <si>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</si>
  <si>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</si>
  <si>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</si>
  <si>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</si>
  <si>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</si>
  <si>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</si>
  <si>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</si>
  <si>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</si>
  <si>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</si>
  <si>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</si>
  <si>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</si>
  <si>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</si>
  <si>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</si>
  <si>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</si>
  <si>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</si>
  <si>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</si>
  <si>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</si>
  <si>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</si>
  <si>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</si>
  <si>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</si>
  <si>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</si>
  <si>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</si>
  <si>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</si>
  <si>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</si>
  <si>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</si>
  <si>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</si>
  <si>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</si>
  <si>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</si>
  <si>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</si>
  <si>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</si>
  <si>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</si>
  <si>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</si>
  <si>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</si>
  <si>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</si>
  <si>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</si>
  <si>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</si>
  <si>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</si>
  <si>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</si>
  <si>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</si>
  <si>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</si>
  <si>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</si>
  <si>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</si>
  <si>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</si>
  <si>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</si>
  <si>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</si>
  <si>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</si>
  <si>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</si>
  <si>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</si>
  <si>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</si>
  <si>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</si>
  <si>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</si>
  <si>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</si>
  <si>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</si>
  <si>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</si>
  <si>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</si>
  <si>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</si>
  <si>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</si>
  <si>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</si>
  <si>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</si>
  <si>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</si>
  <si>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</si>
  <si>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</si>
  <si>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</si>
  <si>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</si>
  <si>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</si>
  <si>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</si>
  <si>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</si>
  <si>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</si>
  <si>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</si>
  <si>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</si>
  <si>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</si>
  <si>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</si>
  <si>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</si>
  <si>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</si>
  <si>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</si>
  <si>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</si>
  <si>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</si>
  <si>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</si>
  <si>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</si>
  <si>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</si>
  <si>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</si>
  <si>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</si>
  <si>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</si>
  <si>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</si>
  <si>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</si>
  <si>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</si>
  <si>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</si>
  <si>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</si>
  <si>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</si>
  <si>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</si>
  <si>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</si>
  <si>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</si>
  <si>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</si>
  <si>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</si>
  <si>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</si>
  <si>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</si>
  <si>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</si>
  <si>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</si>
  <si>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</si>
  <si>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</si>
  <si>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</si>
  <si>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</si>
  <si>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</si>
  <si>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</si>
  <si>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</si>
  <si>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</si>
  <si>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</si>
  <si>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</si>
  <si>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</si>
  <si>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</si>
  <si>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</si>
  <si>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</si>
  <si>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</si>
  <si>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</si>
  <si>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</si>
  <si>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</si>
  <si>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</si>
  <si>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</si>
  <si>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</si>
  <si>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</si>
  <si>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</si>
  <si>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</si>
  <si>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</si>
  <si>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</si>
  <si>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</si>
  <si>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</si>
  <si>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</si>
  <si>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</si>
  <si>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</si>
  <si>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</si>
  <si>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</si>
  <si>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</si>
  <si>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</si>
  <si>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</si>
  <si>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</si>
  <si>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</si>
  <si>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</si>
  <si>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</si>
  <si>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</si>
  <si>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</si>
  <si>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</si>
  <si>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</si>
  <si>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</si>
  <si>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</si>
  <si>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</si>
  <si>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</si>
  <si>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</si>
  <si>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</si>
  <si>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</si>
  <si>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</si>
  <si>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</si>
  <si>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</si>
  <si>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</si>
  <si>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</si>
  <si>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</si>
  <si>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</si>
  <si>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</si>
  <si>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</si>
  <si>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</si>
  <si>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</si>
  <si>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</si>
  <si>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</si>
  <si>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</si>
  <si>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</si>
  <si>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</si>
  <si>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</si>
  <si>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</si>
  <si>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</si>
  <si>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</si>
  <si>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</si>
  <si>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</si>
  <si>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</si>
  <si>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</si>
  <si>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</si>
  <si>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</si>
  <si>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</si>
  <si>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</si>
  <si>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</si>
  <si>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</si>
  <si>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</si>
  <si>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</si>
  <si>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</si>
  <si>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</si>
  <si>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</si>
  <si>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</si>
  <si>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</si>
  <si>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</si>
  <si>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</si>
  <si>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</si>
  <si>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</si>
  <si>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</si>
  <si>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</si>
  <si>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</si>
  <si>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</si>
  <si>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</si>
  <si>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</si>
  <si>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</si>
  <si>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</si>
  <si>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</si>
  <si>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</si>
  <si>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</si>
  <si>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</si>
  <si>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</si>
  <si>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</si>
  <si>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</si>
  <si>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</si>
  <si>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</si>
  <si>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</si>
  <si>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</si>
  <si>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</si>
  <si>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</si>
  <si>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</si>
  <si>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</si>
  <si>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</si>
  <si>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</si>
  <si>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</si>
  <si>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</si>
  <si>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</si>
  <si>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</si>
  <si>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</si>
  <si>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</si>
  <si>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</si>
  <si>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</si>
  <si>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</si>
  <si>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</si>
  <si>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</si>
  <si>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</si>
  <si>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</si>
  <si>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</si>
  <si>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</si>
  <si>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</si>
  <si>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</si>
  <si>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</si>
  <si>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</si>
  <si>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</si>
  <si>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</si>
  <si>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</si>
  <si>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</si>
  <si>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</si>
  <si>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</si>
  <si>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</si>
  <si>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</si>
  <si>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</si>
  <si>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</si>
  <si>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</si>
  <si>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</si>
  <si>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</si>
  <si>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</si>
  <si>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</si>
  <si>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</si>
  <si>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</si>
  <si>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</si>
  <si>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</si>
  <si>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</si>
  <si>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</si>
  <si>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</si>
  <si>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</si>
  <si>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</si>
  <si>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</si>
  <si>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</si>
  <si>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</si>
  <si>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</si>
  <si>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</si>
  <si>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</si>
  <si>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</si>
  <si>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</si>
  <si>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</si>
  <si>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</si>
  <si>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</si>
  <si>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</si>
  <si>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</si>
  <si>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</si>
  <si>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</si>
  <si>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</si>
  <si>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</si>
  <si>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</si>
  <si>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</si>
  <si>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</si>
  <si>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</si>
  <si>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</si>
  <si>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</si>
  <si>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</si>
  <si>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</si>
  <si>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</si>
  <si>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</si>
  <si>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</si>
  <si>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</si>
  <si>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</si>
  <si>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</si>
  <si>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</si>
  <si>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</si>
  <si>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</si>
  <si>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</si>
  <si>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</si>
  <si>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</si>
  <si>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</si>
  <si>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</si>
  <si>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</si>
  <si>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</si>
  <si>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</si>
  <si>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</si>
  <si>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</si>
  <si>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</si>
  <si>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</si>
  <si>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</si>
  <si>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</si>
  <si>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</si>
  <si>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</si>
  <si>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</si>
  <si>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</si>
  <si>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</si>
  <si>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</si>
  <si>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</si>
  <si>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</si>
  <si>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</si>
  <si>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</si>
  <si>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</si>
  <si>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</si>
  <si>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</si>
  <si>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</si>
  <si>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</si>
  <si>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</si>
  <si>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</si>
  <si>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</si>
  <si>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</si>
  <si>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</si>
  <si>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</si>
  <si>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</si>
  <si>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</si>
  <si>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</si>
  <si>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</si>
  <si>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</si>
  <si>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</si>
  <si>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</si>
  <si>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</si>
  <si>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</si>
  <si>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</si>
  <si>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</si>
  <si>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</si>
  <si>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</si>
  <si>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</si>
  <si>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</si>
  <si>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</si>
  <si>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</si>
  <si>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</si>
  <si>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</si>
  <si>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</si>
  <si>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</si>
  <si>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</si>
  <si>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</si>
  <si>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</si>
  <si>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</si>
  <si>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</si>
  <si>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</si>
  <si>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</si>
  <si>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</si>
  <si>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</si>
  <si>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</si>
  <si>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</si>
  <si>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</si>
  <si>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</si>
  <si>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</si>
  <si>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</si>
  <si>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</si>
  <si>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</si>
  <si>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</si>
  <si>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</si>
  <si>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</si>
  <si>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</si>
  <si>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</si>
  <si>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</si>
  <si>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</si>
  <si>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</si>
  <si>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</si>
  <si>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</si>
  <si>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</si>
  <si>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</si>
  <si>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</si>
  <si>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</si>
  <si>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</si>
  <si>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</si>
  <si>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</si>
  <si>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</si>
  <si>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</si>
  <si>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</si>
  <si>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</si>
  <si>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</si>
  <si>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</si>
  <si>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</si>
  <si>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</si>
  <si>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</si>
  <si>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</si>
  <si>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</si>
  <si>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</si>
  <si>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</si>
  <si>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</si>
  <si>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</si>
  <si>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</si>
  <si>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</si>
  <si>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</si>
  <si>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</si>
  <si>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</si>
  <si>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</si>
  <si>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</si>
  <si>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</si>
  <si>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</si>
  <si>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</si>
  <si>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</si>
  <si>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</si>
  <si>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</si>
  <si>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</si>
  <si>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</si>
  <si>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</si>
  <si>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</si>
  <si>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</si>
  <si>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</si>
  <si>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</si>
  <si>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</si>
  <si>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</si>
  <si>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</si>
  <si>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</si>
  <si>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</si>
  <si>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</si>
  <si>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</si>
  <si>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</si>
  <si>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</si>
  <si>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</si>
  <si>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</si>
  <si>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</si>
  <si>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</si>
  <si>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</si>
  <si>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</si>
  <si>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</si>
  <si>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</si>
  <si>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</si>
  <si>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</si>
  <si>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</si>
  <si>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</si>
  <si>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</si>
  <si>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</si>
  <si>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</si>
  <si>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</si>
  <si>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</si>
  <si>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</si>
  <si>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</si>
  <si>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</si>
  <si>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</si>
  <si>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</si>
  <si>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</si>
  <si>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</si>
  <si>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</si>
  <si>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</si>
  <si>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</si>
  <si>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</si>
  <si>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</si>
  <si>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</si>
  <si>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</si>
  <si>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</si>
  <si>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</si>
  <si>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</si>
  <si>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</si>
  <si>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</si>
  <si>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</si>
  <si>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</si>
  <si>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</si>
  <si>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</si>
  <si>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</si>
  <si>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</si>
  <si>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</si>
  <si>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</si>
  <si>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</si>
  <si>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</si>
  <si>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</si>
  <si>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</si>
  <si>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</si>
  <si>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</si>
  <si>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</si>
  <si>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</si>
  <si>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</si>
  <si>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</si>
  <si>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</si>
  <si>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</si>
  <si>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</si>
  <si>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</si>
  <si>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</si>
  <si>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</si>
  <si>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</si>
  <si>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</si>
  <si>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</si>
  <si>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</si>
  <si>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</si>
  <si>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</si>
  <si>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</si>
  <si>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</si>
  <si>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</si>
  <si>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</si>
  <si>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</si>
  <si>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</si>
  <si>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</si>
  <si>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</si>
  <si>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</si>
  <si>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</si>
  <si>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</si>
  <si>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</si>
  <si>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</si>
  <si>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</si>
  <si>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</si>
  <si>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</si>
  <si>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</si>
  <si>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</si>
  <si>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</si>
  <si>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</si>
  <si>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</si>
  <si>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</si>
  <si>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</si>
  <si>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</si>
  <si>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</si>
  <si>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</si>
  <si>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</si>
  <si>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</si>
  <si>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</si>
  <si>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</si>
  <si>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</si>
  <si>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</si>
  <si>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</si>
  <si>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</si>
  <si>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</si>
  <si>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</si>
  <si>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</si>
  <si>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</si>
  <si>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</si>
  <si>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</si>
  <si>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</si>
  <si>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</si>
  <si>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</si>
  <si>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</si>
  <si>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</si>
  <si>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</si>
  <si>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</si>
  <si>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</si>
  <si>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</si>
  <si>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</si>
  <si>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</si>
  <si>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</si>
  <si>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</si>
  <si>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</si>
  <si>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</si>
  <si>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</si>
  <si>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</si>
  <si>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</si>
  <si>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</si>
  <si>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</si>
  <si>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</si>
  <si>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</si>
  <si>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</si>
  <si>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</si>
  <si>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</si>
  <si>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</si>
  <si>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</si>
  <si>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</si>
  <si>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</si>
  <si>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</si>
  <si>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</si>
  <si>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</si>
  <si>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</si>
  <si>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</si>
  <si>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</si>
  <si>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</si>
  <si>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</si>
  <si>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</si>
  <si>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</si>
  <si>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</si>
  <si>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</si>
  <si>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</si>
  <si>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</si>
  <si>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</si>
  <si>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</si>
  <si>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</si>
  <si>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</si>
  <si>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</si>
  <si>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</si>
  <si>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</si>
  <si>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</si>
  <si>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</si>
  <si>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</si>
  <si>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</si>
  <si>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</si>
  <si>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</si>
  <si>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</si>
  <si>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</si>
  <si>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</si>
  <si>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</si>
  <si>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</si>
  <si>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</si>
  <si>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</si>
  <si>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</si>
  <si>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</si>
  <si>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</si>
  <si>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</si>
  <si>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</si>
  <si>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</si>
  <si>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</si>
  <si>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</si>
  <si>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</si>
  <si>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</si>
  <si>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</si>
  <si>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</si>
  <si>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</si>
  <si>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</si>
  <si>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</si>
  <si>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</si>
  <si>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</si>
  <si>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</si>
  <si>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</si>
  <si>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</si>
  <si>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</si>
  <si>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</si>
  <si>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</si>
  <si>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</si>
  <si>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</si>
  <si>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</si>
  <si>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</si>
  <si>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</si>
  <si>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</si>
  <si>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</si>
  <si>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</si>
  <si>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</si>
  <si>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</si>
  <si>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</si>
  <si>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</si>
  <si>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</si>
  <si>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</si>
  <si>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</si>
  <si>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</si>
  <si>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</si>
  <si>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</si>
  <si>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</si>
  <si>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</si>
  <si>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</si>
  <si>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</si>
  <si>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</si>
  <si>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</si>
  <si>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</si>
  <si>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</si>
  <si>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</si>
  <si>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</si>
  <si>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</si>
  <si>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</si>
  <si>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</si>
  <si>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</si>
  <si>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</si>
  <si>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</si>
  <si>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</si>
  <si>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</si>
  <si>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</si>
  <si>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</si>
  <si>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</si>
  <si>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</si>
  <si>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</si>
  <si>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</si>
  <si>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</si>
  <si>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</si>
  <si>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</si>
  <si>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</si>
  <si>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</si>
  <si>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</si>
  <si>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</si>
  <si>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</si>
  <si>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</si>
  <si>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</si>
  <si>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</si>
  <si>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</si>
  <si>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</si>
  <si>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</si>
  <si>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</si>
  <si>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</si>
  <si>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</si>
  <si>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</si>
  <si>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</si>
  <si>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</si>
  <si>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</si>
  <si>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</si>
  <si>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</si>
  <si>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</si>
  <si>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</si>
  <si>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</si>
  <si>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</si>
  <si>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</si>
  <si>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</si>
  <si>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</si>
  <si>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</si>
  <si>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</si>
  <si>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</si>
  <si>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</si>
  <si>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</si>
  <si>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</si>
  <si>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</si>
  <si>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</si>
  <si>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</si>
  <si>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</si>
  <si>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</si>
  <si>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</si>
  <si>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</si>
  <si>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</si>
  <si>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</si>
  <si>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</si>
  <si>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</si>
  <si>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</si>
  <si>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</si>
  <si>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</si>
  <si>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</si>
  <si>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</si>
  <si>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</si>
  <si>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</si>
  <si>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</si>
  <si>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</si>
  <si>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</si>
  <si>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</si>
  <si>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</si>
  <si>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</si>
  <si>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</si>
  <si>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</si>
  <si>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</si>
  <si>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</si>
  <si>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</si>
  <si>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</si>
  <si>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</si>
  <si>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</si>
  <si>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</si>
  <si>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</si>
  <si>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</si>
  <si>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</si>
  <si>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</si>
  <si>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</si>
  <si>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</si>
  <si>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</si>
  <si>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</si>
  <si>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</si>
  <si>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</si>
  <si>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</si>
  <si>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</si>
  <si>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</si>
  <si>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</si>
  <si>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</si>
  <si>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</si>
  <si>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</si>
  <si>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</si>
  <si>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</si>
  <si>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</si>
  <si>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</si>
  <si>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</si>
  <si>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</si>
  <si>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</si>
  <si>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</si>
  <si>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</si>
  <si>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</si>
  <si>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</si>
  <si>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</si>
  <si>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</si>
  <si>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</si>
  <si>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</si>
  <si>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</si>
  <si>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</si>
  <si>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</si>
  <si>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</si>
  <si>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</si>
  <si>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</si>
  <si>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</si>
  <si>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</si>
  <si>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</si>
  <si>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</si>
  <si>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</si>
  <si>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</si>
  <si>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</si>
  <si>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</si>
  <si>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</si>
  <si>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</si>
  <si>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</si>
  <si>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</si>
  <si>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</si>
  <si>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</si>
  <si>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</si>
  <si>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</si>
  <si>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</si>
  <si>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</si>
  <si>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</si>
  <si>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</si>
  <si>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</si>
  <si>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</si>
  <si>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</si>
  <si>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</si>
  <si>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</si>
  <si>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</si>
  <si>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</si>
  <si>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</si>
  <si>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</si>
  <si>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</si>
  <si>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</si>
  <si>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</si>
  <si>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</si>
  <si>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</si>
  <si>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</si>
  <si>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</si>
  <si>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</si>
  <si>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</si>
  <si>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</si>
  <si>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</si>
  <si>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</si>
  <si>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</si>
  <si>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</si>
  <si>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</si>
  <si>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</si>
  <si>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</si>
  <si>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</si>
  <si>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</si>
  <si>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</si>
  <si>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</si>
  <si>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</si>
  <si>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</si>
  <si>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</si>
  <si>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</si>
  <si>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</si>
  <si>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</si>
  <si>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</si>
  <si>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</si>
  <si>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</si>
  <si>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</si>
  <si>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</si>
  <si>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</si>
  <si>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</si>
  <si>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</si>
  <si>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</si>
  <si>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</si>
  <si>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</si>
  <si>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</si>
  <si>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</si>
  <si>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</si>
  <si>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</si>
  <si>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</si>
  <si>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</si>
  <si>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</si>
  <si>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</si>
  <si>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</si>
  <si>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</si>
  <si>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</si>
  <si>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</si>
  <si>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</si>
  <si>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</si>
  <si>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</si>
  <si>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</si>
  <si>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</si>
  <si>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</si>
  <si>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</si>
  <si>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</si>
  <si>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</si>
  <si>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</si>
  <si>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</si>
  <si>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</si>
  <si>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</si>
  <si>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</si>
  <si>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</si>
  <si>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</si>
  <si>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</si>
  <si>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</si>
  <si>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</si>
  <si>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</si>
  <si>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</si>
  <si>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</si>
  <si>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</si>
  <si>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</si>
  <si>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</si>
  <si>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</si>
  <si>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</si>
  <si>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</si>
  <si>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</si>
  <si>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</si>
  <si>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</si>
  <si>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</si>
  <si>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</si>
  <si>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</si>
  <si>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</si>
  <si>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</si>
  <si>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</si>
  <si>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</si>
  <si>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</si>
  <si>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</si>
  <si>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</si>
  <si>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</si>
  <si>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</si>
  <si>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</si>
  <si>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</si>
  <si>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</si>
  <si>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</si>
  <si>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</si>
  <si>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</si>
  <si>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</si>
  <si>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</si>
  <si>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</si>
  <si>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</si>
  <si>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</si>
  <si>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</si>
  <si>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</si>
  <si>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</si>
  <si>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</si>
  <si>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</si>
  <si>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</si>
  <si>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</si>
  <si>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</si>
  <si>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</si>
  <si>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</si>
  <si>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</si>
  <si>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</si>
  <si>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</si>
  <si>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</si>
  <si>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</si>
  <si>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</si>
  <si>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</si>
  <si>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</si>
  <si>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</si>
  <si>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</si>
  <si>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</si>
  <si>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</si>
  <si>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</si>
  <si>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</si>
  <si>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</si>
  <si>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</si>
  <si>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</si>
  <si>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</si>
  <si>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</si>
  <si>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</si>
  <si>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</si>
  <si>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</si>
  <si>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</si>
  <si>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</si>
  <si>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</si>
  <si>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</si>
  <si>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</si>
  <si>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</si>
  <si>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</si>
  <si>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</si>
  <si>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</si>
  <si>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</si>
  <si>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</si>
  <si>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</si>
  <si>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</si>
  <si>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</si>
  <si>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</si>
  <si>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</si>
  <si>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</si>
  <si>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</si>
  <si>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</si>
  <si>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</si>
  <si>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</si>
  <si>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</si>
  <si>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</si>
  <si>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</si>
  <si>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</si>
  <si>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</si>
  <si>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</si>
  <si>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</si>
  <si>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</si>
  <si>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</si>
  <si>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</si>
  <si>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</si>
  <si>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</si>
  <si>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</si>
  <si>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</si>
  <si>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</si>
  <si>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</si>
  <si>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</si>
  <si>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</si>
  <si>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</si>
  <si>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</si>
  <si>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</si>
  <si>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</si>
  <si>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</si>
  <si>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</si>
  <si>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</si>
  <si>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</si>
  <si>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</si>
  <si>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</si>
  <si>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</si>
  <si>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</si>
  <si>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</si>
  <si>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</si>
  <si>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</si>
  <si>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</si>
  <si>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</si>
  <si>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</si>
  <si>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</si>
  <si>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</si>
  <si>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</si>
  <si>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</si>
  <si>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</si>
  <si>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</si>
  <si>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</si>
  <si>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</si>
  <si>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</si>
  <si>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</si>
  <si>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</si>
  <si>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</si>
  <si>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</si>
  <si>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</si>
  <si>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</si>
  <si>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</si>
  <si>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</si>
  <si>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</si>
  <si>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</si>
  <si>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</si>
  <si>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</si>
  <si>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</si>
  <si>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</si>
  <si>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</si>
  <si>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</si>
  <si>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</si>
  <si>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</si>
  <si>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</si>
  <si>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</si>
  <si>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</si>
  <si>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</si>
  <si>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</si>
  <si>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</si>
  <si>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</si>
  <si>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</si>
  <si>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</si>
  <si>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</si>
  <si>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</si>
  <si>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</si>
  <si>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</si>
  <si>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</si>
  <si>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</si>
  <si>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</si>
  <si>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</si>
  <si>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</si>
  <si>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</si>
  <si>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</si>
  <si>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</si>
  <si>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</si>
  <si>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</si>
  <si>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</si>
  <si>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</si>
  <si>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</si>
  <si>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</si>
  <si>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</si>
  <si>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</si>
  <si>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</si>
  <si>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</si>
  <si>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</si>
  <si>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</si>
  <si>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</si>
  <si>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</si>
  <si>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</si>
  <si>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</si>
  <si>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</si>
  <si>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</si>
  <si>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</si>
  <si>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</si>
  <si>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</si>
  <si>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</si>
  <si>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</si>
  <si>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</si>
  <si>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</si>
  <si>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</si>
  <si>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</si>
  <si>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</si>
  <si>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</si>
  <si>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</si>
  <si>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</si>
  <si>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</si>
  <si>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</si>
  <si>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</si>
  <si>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</si>
  <si>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</si>
  <si>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</si>
  <si>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</si>
  <si>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</si>
  <si>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</si>
  <si>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</si>
  <si>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</si>
  <si>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</si>
  <si>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</si>
  <si>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</si>
  <si>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</si>
  <si>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</si>
  <si>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</si>
  <si>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</si>
  <si>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</si>
  <si>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</si>
  <si>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</si>
  <si>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</si>
  <si>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</si>
  <si>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</si>
  <si>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</si>
  <si>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</si>
  <si>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</si>
  <si>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</si>
  <si>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</si>
  <si>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</si>
  <si>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</si>
  <si>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</si>
  <si>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</si>
  <si>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</si>
  <si>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</si>
  <si>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</si>
  <si>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</si>
  <si>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</si>
  <si>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</si>
  <si>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</si>
  <si>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</si>
  <si>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</si>
  <si>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</si>
  <si>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</si>
  <si>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</si>
  <si>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</si>
  <si>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</si>
  <si>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</si>
  <si>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</si>
  <si>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</si>
  <si>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</si>
  <si>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</si>
  <si>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</si>
  <si>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</si>
  <si>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</si>
  <si>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</si>
  <si>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</si>
  <si>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</si>
  <si>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</si>
  <si>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</si>
  <si>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</si>
  <si>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</si>
  <si>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</si>
  <si>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</si>
  <si>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</si>
  <si>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</si>
  <si>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</si>
  <si>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</si>
  <si>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</si>
  <si>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</si>
  <si>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</si>
  <si>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</si>
  <si>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</si>
  <si>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</si>
  <si>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</si>
  <si>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</si>
  <si>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</si>
  <si>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</si>
  <si>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</si>
  <si>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</si>
  <si>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</si>
  <si>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</si>
  <si>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</si>
  <si>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</si>
  <si>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</si>
  <si>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</si>
  <si>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</si>
  <si>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</si>
  <si>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</si>
  <si>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</si>
  <si>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</si>
  <si>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</si>
  <si>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</si>
  <si>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</si>
  <si>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</si>
  <si>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</si>
  <si>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</si>
  <si>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</si>
  <si>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</si>
  <si>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</si>
  <si>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</si>
  <si>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</si>
  <si>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</si>
  <si>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</si>
  <si>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</si>
  <si>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</si>
  <si>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</si>
  <si>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</si>
  <si>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</si>
  <si>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</si>
  <si>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</si>
  <si>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</si>
  <si>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</si>
  <si>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</si>
  <si>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</si>
  <si>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</si>
  <si>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</si>
  <si>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</si>
  <si>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</si>
  <si>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</si>
  <si>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</si>
  <si>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</si>
  <si>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</si>
  <si>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</si>
  <si>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</si>
  <si>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</si>
  <si>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</si>
  <si>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</si>
  <si>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</si>
  <si>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</si>
  <si>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</si>
  <si>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</si>
  <si>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</si>
  <si>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</si>
  <si>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</si>
  <si>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</si>
  <si>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</si>
  <si>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</si>
  <si>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</si>
  <si>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</si>
  <si>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</si>
  <si>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</si>
  <si>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</si>
  <si>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</si>
  <si>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</si>
  <si>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</si>
  <si>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</si>
  <si>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</si>
  <si>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</si>
  <si>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</si>
  <si>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</si>
  <si>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</si>
  <si>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</si>
  <si>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</si>
  <si>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</si>
  <si>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</si>
  <si>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</si>
  <si>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</si>
  <si>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</si>
  <si>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</si>
  <si>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</si>
  <si>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</si>
  <si>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</si>
  <si>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</si>
  <si>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</si>
  <si>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</si>
  <si>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</si>
  <si>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</si>
  <si>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</si>
  <si>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</si>
  <si>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</si>
  <si>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</si>
  <si>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</si>
  <si>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</si>
  <si>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</si>
  <si>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</si>
  <si>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</si>
  <si>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</si>
  <si>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</si>
  <si>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</si>
  <si>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</si>
  <si>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</si>
  <si>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</si>
  <si>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</si>
  <si>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</si>
  <si>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</si>
  <si>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</si>
  <si>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</si>
  <si>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</si>
  <si>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</si>
  <si>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</si>
  <si>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</si>
  <si>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</si>
  <si>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</si>
  <si>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</si>
  <si>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</si>
  <si>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</si>
  <si>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</si>
  <si>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</si>
  <si>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</si>
  <si>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</si>
  <si>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</si>
  <si>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</si>
  <si>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</si>
  <si>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</si>
  <si>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</si>
  <si>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</si>
  <si>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</si>
  <si>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</si>
  <si>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</si>
  <si>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</si>
  <si>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</si>
  <si>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</si>
  <si>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</si>
  <si>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</si>
  <si>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</si>
  <si>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</si>
  <si>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</si>
  <si>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</si>
  <si>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</si>
  <si>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</si>
  <si>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</si>
  <si>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</si>
  <si>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</si>
  <si>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</si>
  <si>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</si>
  <si>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</si>
  <si>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</si>
  <si>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</si>
  <si>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</si>
  <si>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</si>
  <si>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</si>
  <si>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</si>
  <si>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</si>
  <si>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</si>
  <si>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</si>
  <si>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</si>
  <si>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</si>
  <si>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</si>
  <si>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</si>
  <si>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</si>
  <si>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</si>
  <si>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</si>
  <si>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</si>
  <si>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</si>
  <si>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</si>
  <si>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</si>
  <si>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</si>
  <si>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</si>
  <si>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</si>
  <si>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</si>
  <si>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</si>
  <si>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</si>
  <si>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</si>
  <si>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</si>
  <si>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</si>
  <si>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</si>
  <si>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</si>
  <si>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</si>
  <si>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</si>
  <si>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</si>
  <si>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</si>
  <si>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</si>
  <si>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</si>
  <si>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</si>
  <si>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</si>
  <si>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</si>
  <si>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</si>
  <si>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</si>
  <si>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</si>
  <si>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</si>
  <si>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</si>
  <si>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</si>
  <si>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</si>
  <si>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</si>
  <si>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</si>
  <si>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</si>
  <si>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</si>
  <si>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</si>
  <si>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</si>
  <si>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</si>
  <si>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</si>
  <si>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</si>
  <si>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</si>
  <si>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</si>
  <si>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</si>
  <si>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</si>
  <si>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</si>
  <si>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</si>
  <si>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</si>
  <si>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</si>
  <si>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</si>
  <si>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</si>
  <si>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</si>
  <si>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</si>
  <si>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</si>
  <si>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</si>
  <si>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</si>
  <si>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</si>
  <si>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</si>
  <si>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</si>
  <si>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</si>
  <si>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</si>
  <si>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</si>
  <si>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</si>
  <si>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</si>
  <si>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</si>
  <si>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</si>
  <si>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</si>
  <si>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</si>
  <si>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</si>
  <si>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</si>
  <si>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</si>
  <si>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</si>
  <si>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</si>
  <si>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</si>
  <si>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</si>
  <si>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</si>
  <si>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</si>
  <si>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</si>
  <si>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</si>
  <si>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</si>
  <si>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</si>
  <si>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</si>
  <si>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</si>
  <si>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</si>
  <si>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</si>
  <si>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</si>
  <si>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</si>
  <si>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</si>
  <si>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</si>
  <si>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</si>
  <si>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</si>
  <si>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</si>
  <si>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</si>
  <si>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</si>
  <si>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</si>
  <si>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</si>
  <si>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</si>
  <si>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</si>
  <si>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</si>
  <si>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</si>
  <si>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</si>
  <si>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</si>
  <si>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</si>
  <si>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</si>
  <si>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</si>
  <si>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</si>
  <si>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</si>
  <si>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</si>
  <si>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</si>
  <si>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</si>
  <si>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</si>
  <si>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</si>
  <si>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</si>
  <si>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</si>
  <si>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</si>
  <si>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</si>
  <si>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</si>
  <si>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</si>
  <si>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</si>
  <si>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</si>
  <si>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</si>
  <si>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</si>
  <si>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</si>
  <si>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</si>
  <si>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</si>
  <si>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</si>
  <si>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</si>
  <si>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</si>
  <si>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</si>
  <si>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</si>
  <si>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</si>
  <si>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</si>
  <si>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</si>
  <si>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</si>
  <si>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</si>
  <si>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</si>
  <si>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</si>
  <si>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</si>
  <si>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</si>
  <si>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</si>
  <si>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</si>
  <si>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</si>
  <si>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</si>
  <si>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</si>
  <si>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</si>
  <si>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</si>
  <si>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</si>
  <si>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</si>
  <si>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</si>
  <si>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</si>
  <si>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</si>
  <si>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</si>
  <si>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</si>
  <si>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</si>
  <si>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</si>
  <si>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</si>
  <si>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</si>
  <si>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</si>
  <si>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</si>
  <si>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</si>
  <si>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</si>
  <si>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</si>
  <si>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</si>
  <si>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</si>
  <si>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</si>
  <si>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</si>
  <si>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</si>
  <si>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</si>
  <si>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</si>
  <si>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</si>
  <si>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</si>
  <si>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</si>
  <si>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</si>
  <si>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</si>
  <si>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</si>
  <si>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</si>
  <si>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</si>
  <si>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</si>
  <si>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</si>
  <si>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</si>
  <si>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</si>
  <si>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</si>
  <si>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</si>
  <si>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</si>
  <si>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</si>
  <si>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</si>
  <si>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</si>
  <si>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</si>
  <si>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</si>
  <si>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</si>
  <si>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</si>
  <si>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</si>
  <si>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</si>
  <si>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</si>
  <si>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</si>
  <si>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</si>
  <si>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</si>
  <si>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</si>
  <si>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</si>
  <si>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</si>
  <si>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</si>
  <si>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</si>
  <si>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</si>
  <si>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</si>
  <si>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</si>
  <si>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</si>
  <si>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</si>
  <si>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</si>
  <si>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</si>
  <si>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</si>
  <si>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</si>
  <si>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</si>
  <si>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</si>
  <si>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</si>
  <si>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</si>
  <si>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</si>
  <si>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</si>
  <si>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</si>
  <si>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</si>
  <si>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</si>
  <si>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</si>
  <si>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</si>
  <si>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</si>
  <si>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</si>
  <si>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</si>
  <si>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</si>
  <si>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</si>
  <si>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</si>
  <si>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</si>
  <si>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</si>
  <si>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</si>
  <si>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</si>
  <si>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</si>
  <si>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</si>
  <si>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</si>
  <si>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</si>
  <si>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</si>
  <si>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</si>
  <si>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</si>
  <si>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</si>
  <si>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</si>
  <si>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</si>
  <si>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</si>
  <si>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</si>
  <si>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</si>
  <si>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</si>
  <si>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</si>
  <si>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</si>
  <si>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</si>
  <si>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</si>
  <si>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</si>
  <si>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</si>
  <si>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</si>
  <si>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</si>
  <si>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</si>
  <si>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</si>
  <si>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</si>
  <si>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</si>
  <si>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</si>
  <si>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</si>
  <si>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</si>
  <si>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</si>
  <si>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</si>
  <si>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</si>
  <si>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</si>
  <si>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</si>
  <si>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</si>
  <si>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</si>
  <si>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</si>
  <si>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</si>
  <si>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</si>
  <si>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</si>
  <si>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</si>
  <si>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</si>
  <si>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</si>
  <si>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</si>
  <si>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</si>
  <si>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</si>
  <si>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</si>
  <si>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</si>
  <si>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</si>
  <si>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</si>
  <si>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</si>
  <si>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</si>
  <si>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</si>
  <si>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</si>
  <si>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</si>
  <si>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</si>
  <si>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</si>
  <si>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</si>
  <si>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</si>
  <si>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</si>
  <si>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</si>
  <si>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</si>
  <si>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</si>
  <si>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</si>
  <si>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</si>
  <si>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</si>
  <si>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</si>
  <si>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</si>
  <si>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</si>
  <si>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</si>
  <si>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</si>
  <si>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</si>
  <si>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</si>
  <si>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</si>
  <si>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</si>
  <si>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</si>
  <si>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</si>
  <si>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</si>
  <si>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</si>
  <si>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</si>
  <si>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</si>
  <si>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</si>
  <si>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</si>
  <si>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</si>
  <si>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</si>
  <si>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</si>
  <si>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</si>
  <si>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</si>
  <si>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</si>
  <si>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</si>
  <si>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</si>
  <si>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</si>
  <si>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</si>
  <si>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</si>
  <si>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</si>
  <si>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</si>
  <si>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</si>
  <si>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</si>
  <si>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</si>
  <si>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</si>
  <si>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</si>
  <si>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</si>
  <si>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</si>
  <si>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</si>
  <si>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</si>
  <si>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</si>
  <si>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</si>
  <si>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</si>
  <si>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</si>
  <si>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</si>
  <si>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</si>
  <si>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</si>
  <si>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</si>
  <si>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</si>
  <si>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</si>
  <si>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</si>
  <si>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</si>
  <si>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</si>
  <si>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</si>
  <si>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</si>
  <si>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</si>
  <si>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</si>
  <si>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</si>
  <si>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</si>
  <si>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</si>
  <si>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</si>
  <si>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</si>
  <si>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</si>
  <si>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</si>
  <si>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</si>
  <si>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</si>
  <si>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</si>
  <si>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</si>
  <si>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</si>
  <si>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</si>
  <si>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</si>
  <si>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</si>
  <si>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</si>
  <si>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</si>
  <si>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</si>
  <si>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</si>
  <si>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</si>
  <si>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</si>
  <si>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</si>
  <si>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</si>
  <si>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</si>
  <si>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</si>
  <si>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</si>
  <si>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</si>
  <si>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</si>
  <si>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</si>
  <si>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</si>
  <si>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</si>
  <si>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</si>
  <si>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</si>
  <si>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</si>
  <si>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</si>
  <si>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</si>
  <si>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</si>
  <si>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</si>
  <si>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</si>
  <si>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</si>
  <si>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</si>
  <si>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</si>
  <si>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</si>
  <si>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</si>
  <si>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</si>
  <si>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</si>
  <si>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</si>
  <si>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</si>
  <si>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</si>
  <si>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</si>
  <si>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</si>
  <si>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</si>
  <si>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</si>
  <si>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</si>
  <si>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</si>
  <si>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</si>
  <si>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</si>
  <si>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</si>
  <si>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</si>
  <si>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</si>
  <si>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</si>
  <si>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</si>
  <si>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</si>
  <si>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</si>
  <si>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</si>
  <si>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</si>
  <si>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</si>
  <si>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</si>
  <si>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</si>
  <si>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</si>
  <si>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</si>
  <si>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</si>
  <si>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</si>
  <si>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</si>
  <si>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</si>
  <si>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</si>
  <si>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</si>
  <si>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</si>
  <si>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</si>
  <si>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</si>
  <si>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</si>
  <si>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</si>
  <si>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</si>
  <si>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</si>
  <si>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</si>
  <si>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</si>
  <si>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</si>
  <si>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</si>
  <si>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</si>
  <si>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</si>
  <si>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</si>
  <si>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</si>
  <si>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</si>
  <si>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</si>
  <si>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</si>
  <si>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</si>
  <si>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</si>
  <si>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</si>
  <si>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</si>
  <si>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</si>
  <si>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</si>
  <si>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</si>
  <si>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</si>
  <si>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</si>
  <si>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</si>
  <si>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</si>
  <si>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</si>
  <si>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</si>
  <si>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</si>
  <si>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</si>
  <si>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</si>
  <si>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</si>
  <si>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</si>
  <si>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</si>
  <si>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</si>
  <si>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</si>
  <si>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</si>
  <si>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</si>
  <si>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</si>
  <si>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</si>
  <si>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</si>
  <si>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</si>
  <si>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</si>
  <si>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</si>
  <si>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</si>
  <si>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</si>
  <si>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</si>
  <si>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</si>
  <si>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</si>
  <si>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</si>
  <si>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</si>
  <si>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</si>
  <si>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</si>
  <si>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</si>
  <si>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</si>
  <si>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</si>
  <si>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</si>
  <si>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</si>
  <si>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</si>
  <si>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</si>
  <si>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</si>
  <si>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</si>
  <si>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</si>
  <si>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</si>
  <si>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</si>
  <si>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</si>
  <si>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</si>
  <si>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</si>
  <si>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</si>
  <si>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</si>
  <si>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</si>
  <si>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</si>
  <si>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</si>
  <si>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</si>
  <si>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</si>
  <si>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</si>
  <si>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</si>
  <si>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</si>
  <si>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</si>
  <si>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</si>
  <si>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</si>
  <si>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</si>
  <si>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</si>
  <si>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</si>
  <si>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</si>
  <si>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</si>
  <si>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</si>
  <si>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</si>
  <si>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</si>
  <si>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</si>
  <si>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</si>
  <si>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</si>
  <si>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</si>
  <si>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</si>
  <si>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</si>
  <si>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</si>
  <si>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</si>
  <si>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</si>
  <si>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</si>
  <si>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</si>
  <si>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</si>
  <si>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</si>
  <si>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</si>
  <si>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</si>
  <si>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</si>
  <si>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</si>
  <si>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</si>
  <si>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</si>
  <si>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</si>
  <si>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</si>
  <si>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</si>
  <si>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</si>
  <si>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</si>
  <si>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</si>
  <si>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</si>
  <si>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</si>
  <si>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</si>
  <si>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</si>
  <si>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</si>
  <si>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</si>
  <si>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</si>
  <si>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</si>
  <si>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</si>
  <si>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</si>
  <si>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</si>
  <si>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</si>
  <si>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</si>
  <si>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</si>
  <si>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</si>
  <si>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</si>
  <si>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</si>
  <si>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</si>
  <si>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</si>
  <si>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</si>
  <si>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</si>
  <si>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</si>
  <si>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</si>
  <si>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</si>
  <si>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</si>
  <si>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</si>
  <si>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</si>
  <si>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</si>
  <si>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</si>
  <si>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</si>
  <si>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</si>
  <si>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</si>
  <si>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</si>
  <si>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</si>
  <si>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</si>
  <si>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</si>
  <si>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</si>
  <si>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</si>
  <si>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</si>
  <si>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</si>
  <si>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</si>
  <si>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</si>
  <si>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</si>
  <si>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</si>
  <si>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</si>
  <si>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</si>
  <si>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</si>
  <si>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</si>
  <si>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</si>
  <si>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</si>
  <si>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</si>
  <si>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</si>
  <si>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</si>
  <si>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</si>
  <si>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</si>
  <si>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</si>
  <si>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</si>
  <si>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</si>
  <si>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</si>
  <si>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</si>
  <si>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</si>
  <si>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</si>
  <si>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</si>
  <si>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</si>
  <si>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</si>
  <si>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</si>
  <si>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</si>
  <si>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</si>
  <si>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</si>
  <si>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</si>
  <si>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</si>
  <si>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</si>
  <si>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</si>
  <si>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</si>
  <si>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</si>
  <si>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</si>
  <si>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</si>
  <si>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</si>
  <si>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</si>
  <si>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</si>
  <si>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</si>
  <si>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</si>
  <si>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</si>
  <si>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</si>
  <si>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</si>
  <si>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</si>
  <si>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</si>
  <si>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</si>
  <si>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</si>
  <si>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</si>
  <si>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</si>
  <si>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</si>
  <si>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</si>
  <si>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</si>
  <si>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</si>
  <si>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</si>
  <si>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</si>
  <si>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</si>
  <si>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</si>
  <si>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</si>
  <si>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</si>
  <si>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</si>
  <si>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</si>
  <si>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</si>
  <si>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</si>
  <si>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</si>
  <si>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</si>
  <si>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</si>
  <si>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</si>
  <si>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</si>
  <si>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</si>
  <si>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</si>
  <si>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</si>
  <si>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</si>
  <si>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</si>
  <si>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</si>
  <si>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</si>
  <si>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</si>
  <si>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</si>
  <si>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</si>
  <si>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</si>
  <si>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</si>
  <si>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</si>
  <si>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</si>
  <si>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</si>
  <si>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</si>
  <si>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</si>
  <si>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</si>
  <si>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</si>
  <si>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</si>
  <si>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</si>
  <si>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</si>
  <si>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</si>
  <si>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</si>
  <si>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</si>
  <si>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</si>
  <si>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</si>
  <si>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</si>
  <si>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</si>
  <si>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</si>
  <si>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</si>
  <si>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</si>
  <si>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</si>
  <si>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</si>
  <si>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</si>
  <si>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</si>
  <si>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</si>
  <si>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</si>
  <si>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</si>
  <si>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</si>
  <si>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</si>
  <si>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</si>
  <si>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</si>
  <si>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</si>
  <si>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</si>
  <si>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</si>
  <si>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</si>
  <si>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</si>
  <si>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</si>
  <si>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</si>
  <si>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</si>
  <si>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</si>
  <si>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</si>
  <si>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</si>
  <si>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</si>
  <si>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</si>
  <si>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</si>
  <si>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</si>
  <si>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</si>
  <si>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</si>
  <si>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</si>
  <si>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</si>
  <si>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</si>
  <si>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</si>
  <si>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</si>
  <si>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</si>
  <si>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</si>
  <si>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</si>
  <si>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</si>
  <si>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</si>
  <si>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</si>
  <si>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</si>
  <si>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</si>
  <si>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</si>
  <si>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</si>
  <si>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</si>
  <si>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</si>
  <si>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</si>
  <si>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</si>
  <si>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</si>
  <si>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</si>
  <si>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</si>
  <si>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</si>
  <si>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</si>
  <si>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</si>
  <si>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</si>
  <si>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</si>
  <si>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</si>
  <si>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</si>
  <si>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</si>
  <si>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</si>
  <si>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</si>
  <si>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</si>
  <si>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</si>
  <si>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</si>
  <si>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</si>
  <si>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</si>
  <si>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</si>
  <si>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</si>
  <si>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</si>
  <si>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</si>
  <si>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</si>
  <si>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</si>
  <si>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</si>
  <si>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</si>
  <si>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</si>
  <si>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</si>
  <si>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</si>
  <si>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</si>
  <si>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</si>
  <si>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</si>
  <si>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</si>
  <si>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</si>
  <si>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</si>
  <si>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</si>
  <si>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</si>
  <si>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</si>
  <si>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</si>
  <si>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</si>
  <si>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</si>
  <si>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</si>
  <si>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</si>
  <si>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</si>
  <si>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</si>
  <si>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</si>
  <si>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</si>
  <si>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</si>
  <si>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</si>
  <si>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</si>
  <si>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</si>
  <si>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</si>
  <si>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</si>
  <si>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</si>
  <si>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</si>
  <si>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</si>
  <si>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</si>
  <si>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</si>
  <si>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</si>
  <si>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</si>
  <si>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</si>
  <si>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</si>
  <si>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</si>
  <si>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</si>
  <si>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</si>
  <si>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</si>
  <si>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</si>
  <si>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</si>
  <si>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</si>
  <si>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</si>
  <si>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</si>
  <si>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</si>
  <si>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</si>
  <si>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</si>
  <si>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</si>
  <si>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</si>
  <si>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</si>
  <si>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</si>
  <si>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</si>
  <si>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</si>
  <si>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</si>
  <si>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</si>
  <si>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</si>
  <si>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</si>
  <si>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</si>
  <si>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</si>
  <si>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</si>
  <si>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</si>
  <si>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</si>
  <si>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</si>
  <si>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</si>
  <si>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</si>
  <si>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</si>
  <si>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</si>
  <si>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</si>
  <si>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</si>
  <si>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</si>
  <si>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</si>
  <si>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</si>
  <si>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</si>
  <si>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</si>
  <si>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</si>
  <si>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</si>
  <si>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</si>
  <si>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</si>
  <si>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</si>
  <si>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</si>
  <si>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</si>
  <si>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</si>
  <si>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</si>
  <si>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</si>
  <si>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</si>
  <si>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</si>
  <si>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</si>
  <si>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</si>
  <si>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</si>
  <si>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</si>
  <si>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</si>
  <si>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</si>
  <si>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</si>
  <si>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</si>
  <si>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</si>
  <si>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</si>
  <si>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</si>
  <si>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</si>
  <si>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</si>
  <si>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</si>
  <si>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</si>
  <si>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</si>
  <si>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</si>
  <si>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</si>
  <si>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</si>
  <si>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</si>
  <si>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</si>
  <si>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</si>
  <si>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</si>
  <si>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</si>
  <si>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</si>
  <si>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</si>
  <si>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</si>
  <si>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</si>
  <si>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</si>
  <si>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</si>
  <si>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</si>
  <si>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</si>
  <si>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</si>
  <si>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</si>
  <si>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</si>
  <si>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</si>
  <si>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</si>
  <si>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</si>
  <si>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</si>
  <si>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</si>
  <si>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</si>
  <si>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</si>
  <si>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</si>
  <si>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</si>
  <si>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</si>
  <si>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</si>
  <si>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</si>
  <si>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</si>
  <si>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</si>
  <si>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</si>
  <si>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</si>
  <si>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</si>
  <si>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</si>
  <si>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</si>
  <si>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</si>
  <si>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</si>
  <si>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</si>
  <si>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</si>
  <si>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</si>
  <si>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</si>
  <si>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</si>
  <si>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</si>
  <si>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</si>
  <si>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</si>
  <si>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</si>
  <si>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</si>
  <si>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</si>
  <si>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</si>
  <si>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</si>
  <si>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</si>
  <si>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</si>
  <si>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</si>
  <si>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</si>
  <si>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</si>
  <si>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</si>
  <si>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</si>
  <si>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</si>
  <si>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</si>
  <si>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</si>
  <si>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</si>
  <si>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</si>
  <si>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</si>
  <si>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</si>
  <si>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</si>
  <si>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</si>
  <si>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</si>
  <si>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</si>
  <si>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</si>
  <si>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</si>
  <si>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</si>
  <si>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</si>
  <si>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</si>
  <si>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</si>
  <si>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</si>
  <si>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</si>
  <si>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</si>
  <si>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</si>
  <si>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</si>
  <si>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</si>
  <si>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</si>
  <si>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</si>
  <si>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</si>
  <si>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</si>
  <si>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</si>
  <si>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</si>
  <si>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</si>
  <si>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</si>
  <si>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</si>
  <si>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</si>
  <si>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</si>
  <si>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</si>
  <si>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</si>
  <si>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</si>
  <si>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</si>
  <si>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</si>
  <si>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</si>
  <si>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</si>
  <si>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</si>
  <si>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</si>
  <si>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</si>
  <si>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</si>
  <si>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</si>
  <si>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</si>
  <si>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</si>
  <si>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</si>
  <si>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</si>
  <si>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</si>
  <si>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</si>
  <si>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</si>
  <si>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</si>
  <si>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</si>
  <si>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</si>
  <si>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</si>
  <si>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</si>
  <si>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</si>
  <si>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</si>
  <si>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</si>
  <si>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</si>
  <si>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</si>
  <si>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</si>
  <si>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</si>
  <si>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</si>
  <si>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</si>
  <si>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</si>
  <si>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</si>
  <si>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</si>
  <si>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</si>
  <si>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</si>
  <si>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</si>
  <si>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</si>
  <si>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</si>
  <si>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</si>
  <si>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</si>
  <si>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</si>
  <si>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</si>
  <si>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</si>
  <si>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</si>
  <si>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</si>
  <si>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</si>
  <si>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</si>
  <si>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</si>
  <si>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</si>
  <si>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</si>
  <si>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</si>
  <si>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</si>
  <si>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</si>
  <si>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</si>
  <si>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</si>
  <si>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</si>
  <si>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</si>
  <si>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</si>
  <si>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</si>
  <si>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</si>
  <si>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</si>
  <si>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</si>
  <si>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</si>
  <si>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</si>
  <si>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</si>
  <si>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</si>
  <si>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</si>
  <si>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</si>
  <si>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</si>
  <si>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</si>
  <si>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</si>
  <si>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</si>
  <si>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</si>
  <si>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</si>
  <si>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</si>
  <si>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</si>
  <si>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</si>
  <si>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</si>
  <si>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</si>
  <si>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</si>
  <si>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</si>
  <si>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</si>
  <si>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</si>
  <si>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</si>
  <si>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</si>
  <si>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</si>
  <si>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</si>
  <si>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</si>
  <si>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</si>
  <si>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</si>
  <si>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</si>
  <si>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</si>
  <si>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</si>
  <si>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</si>
  <si>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</si>
  <si>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</si>
  <si>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</si>
  <si>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</si>
  <si>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</si>
  <si>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</si>
  <si>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</si>
  <si>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</si>
  <si>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</si>
  <si>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</si>
  <si>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</si>
  <si>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</si>
  <si>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</si>
  <si>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</si>
  <si>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</si>
  <si>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</si>
  <si>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</si>
  <si>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</si>
  <si>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</si>
  <si>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</si>
  <si>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</si>
  <si>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</si>
  <si>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</si>
  <si>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</si>
  <si>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</si>
  <si>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</si>
  <si>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</si>
  <si>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</si>
  <si>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</si>
  <si>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</si>
  <si>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</si>
  <si>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</si>
  <si>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</si>
  <si>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</si>
  <si>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</si>
  <si>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</si>
  <si>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</si>
  <si>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</si>
  <si>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</si>
  <si>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</si>
  <si>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</si>
  <si>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</si>
  <si>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</si>
  <si>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</si>
  <si>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</si>
  <si>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</si>
  <si>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</si>
  <si>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</si>
  <si>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</si>
  <si>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</si>
  <si>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</si>
  <si>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</si>
  <si>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</si>
  <si>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</si>
  <si>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</si>
  <si>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</si>
  <si>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</si>
  <si>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</si>
  <si>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</si>
  <si>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</si>
  <si>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</si>
  <si>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</si>
  <si>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</si>
  <si>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</si>
  <si>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</si>
  <si>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</si>
  <si>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</si>
  <si>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</si>
  <si>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</si>
  <si>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</si>
  <si>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</si>
  <si>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</si>
  <si>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</si>
  <si>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</si>
  <si>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</si>
  <si>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</si>
  <si>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</si>
  <si>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</si>
  <si>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</si>
  <si>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</si>
  <si>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</si>
  <si>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</si>
  <si>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</si>
  <si>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</si>
  <si>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</si>
  <si>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</si>
  <si>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</si>
  <si>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</si>
  <si>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</si>
  <si>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</si>
  <si>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</si>
  <si>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</si>
  <si>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</si>
  <si>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</si>
  <si>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</si>
  <si>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</si>
  <si>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</si>
  <si>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</si>
  <si>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</si>
  <si>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</si>
  <si>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</si>
  <si>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</si>
  <si>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</si>
  <si>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</si>
  <si>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</si>
  <si>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</si>
  <si>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</si>
  <si>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</si>
  <si>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</si>
  <si>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</si>
  <si>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</si>
  <si>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</si>
  <si>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</si>
  <si>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</si>
  <si>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</si>
  <si>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</si>
  <si>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</si>
  <si>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</si>
  <si>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</si>
  <si>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</si>
  <si>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</si>
  <si>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</si>
  <si>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</si>
  <si>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</si>
  <si>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</si>
  <si>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</si>
  <si>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</si>
  <si>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</si>
  <si>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</si>
  <si>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</si>
  <si>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</si>
  <si>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</si>
  <si>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</si>
  <si>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</si>
  <si>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</si>
  <si>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</si>
  <si>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</si>
  <si>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</si>
  <si>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</si>
  <si>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</si>
  <si>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</si>
  <si>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</si>
  <si>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</si>
  <si>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</si>
  <si>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</si>
  <si>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</si>
  <si>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</si>
  <si>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</si>
  <si>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</si>
  <si>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</si>
  <si>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</si>
  <si>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</si>
  <si>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</si>
  <si>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</si>
  <si>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</si>
  <si>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</si>
  <si>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</si>
  <si>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</si>
  <si>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</si>
  <si>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</si>
  <si>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</si>
  <si>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</si>
  <si>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</si>
  <si>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</si>
  <si>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</si>
  <si>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</si>
  <si>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</si>
  <si>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</si>
  <si>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</si>
  <si>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</si>
  <si>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</si>
  <si>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</si>
  <si>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</si>
  <si>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</si>
  <si>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</si>
  <si>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</si>
  <si>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</si>
  <si>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</si>
  <si>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</si>
  <si>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</si>
  <si>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</si>
  <si>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</si>
  <si>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</si>
  <si>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</si>
  <si>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</si>
  <si>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</si>
  <si>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</si>
  <si>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</si>
  <si>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</si>
  <si>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</si>
  <si>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</si>
  <si>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</si>
  <si>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</si>
  <si>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</si>
  <si>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</si>
  <si>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</si>
  <si>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</si>
  <si>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</si>
  <si>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</si>
  <si>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</si>
  <si>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</si>
  <si>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</si>
  <si>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</si>
  <si>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</si>
  <si>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</si>
  <si>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</si>
  <si>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</si>
  <si>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</si>
  <si>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</si>
  <si>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</si>
  <si>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</si>
  <si>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</si>
  <si>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</si>
  <si>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</si>
  <si>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</si>
  <si>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</si>
  <si>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</si>
  <si>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</si>
  <si>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</si>
  <si>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</si>
  <si>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</si>
  <si>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</si>
  <si>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</si>
  <si>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</si>
  <si>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</si>
  <si>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</si>
  <si>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</si>
  <si>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</si>
  <si>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</si>
  <si>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</si>
  <si>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</si>
  <si>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</si>
  <si>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</si>
  <si>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</si>
  <si>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</si>
  <si>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</si>
  <si>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</si>
  <si>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</si>
  <si>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</si>
  <si>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</si>
  <si>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</si>
  <si>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</si>
  <si>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</si>
  <si>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</si>
  <si>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</si>
  <si>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</si>
  <si>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</si>
  <si>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</si>
  <si>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</si>
  <si>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</si>
  <si>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</si>
  <si>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</si>
  <si>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</si>
  <si>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</si>
  <si>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</si>
  <si>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</si>
  <si>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</si>
  <si>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</si>
  <si>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</si>
  <si>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</si>
  <si>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</si>
  <si>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</si>
  <si>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</si>
  <si>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</si>
  <si>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</si>
  <si>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</si>
  <si>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</si>
  <si>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</si>
  <si>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</si>
  <si>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</si>
  <si>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</si>
  <si>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</si>
  <si>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</si>
  <si>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</si>
  <si>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</si>
  <si>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</si>
  <si>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</si>
  <si>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</si>
  <si>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</si>
  <si>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</si>
  <si>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</si>
  <si>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</si>
  <si>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</si>
  <si>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</si>
  <si>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</si>
  <si>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</si>
  <si>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</si>
  <si>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</si>
  <si>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</si>
  <si>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</si>
  <si>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</si>
  <si>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</si>
  <si>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</si>
  <si>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</si>
  <si>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</si>
  <si>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</si>
  <si>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</si>
  <si>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</si>
  <si>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</si>
  <si>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</si>
  <si>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</si>
  <si>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</si>
  <si>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</si>
  <si>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</si>
  <si>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</si>
  <si>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</si>
  <si>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</si>
  <si>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</si>
  <si>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</si>
  <si>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</si>
  <si>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</si>
  <si>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</si>
  <si>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</si>
  <si>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</si>
  <si>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</si>
  <si>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</si>
  <si>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</si>
  <si>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</si>
  <si>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</si>
  <si>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</si>
  <si>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</si>
  <si>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</si>
  <si>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</si>
  <si>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</si>
  <si>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</si>
  <si>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</si>
  <si>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</si>
  <si>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</si>
  <si>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</si>
  <si>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</si>
  <si>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</si>
  <si>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</si>
  <si>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</si>
  <si>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</si>
  <si>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</si>
  <si>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</si>
  <si>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</si>
  <si>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</si>
  <si>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</si>
  <si>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</si>
  <si>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</si>
  <si>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</si>
  <si>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</si>
  <si>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</si>
  <si>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</si>
  <si>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</si>
  <si>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</si>
  <si>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</si>
  <si>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</si>
  <si>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</si>
  <si>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</si>
  <si>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</si>
  <si>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</si>
  <si>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</si>
  <si>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</si>
  <si>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</si>
  <si>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</si>
  <si>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</si>
  <si>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</si>
  <si>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</si>
  <si>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</si>
  <si>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</si>
  <si>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</si>
  <si>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</si>
  <si>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</si>
  <si>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</si>
  <si>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</si>
  <si>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</si>
  <si>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</si>
  <si>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</si>
  <si>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</si>
  <si>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</si>
  <si>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</si>
  <si>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</si>
  <si>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</si>
  <si>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</si>
  <si>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</si>
  <si>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</si>
  <si>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</si>
  <si>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</si>
  <si>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</si>
  <si>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</si>
  <si>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</si>
  <si>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</si>
  <si>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</si>
  <si>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</si>
  <si>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</si>
  <si>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</si>
  <si>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</si>
  <si>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</si>
  <si>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</si>
  <si>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</si>
  <si>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</si>
  <si>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</si>
  <si>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</si>
  <si>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</si>
  <si>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</si>
  <si>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</si>
  <si>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</si>
  <si>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</si>
  <si>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</si>
  <si>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</si>
  <si>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</si>
  <si>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</si>
  <si>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</si>
  <si>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</si>
  <si>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</si>
  <si>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</si>
  <si>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</si>
  <si>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</si>
  <si>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</si>
  <si>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</si>
  <si>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</si>
  <si>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</si>
  <si>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</si>
  <si>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</si>
  <si>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</si>
  <si>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</si>
  <si>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</si>
  <si>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</si>
  <si>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</si>
  <si>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</si>
  <si>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</si>
  <si>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</si>
  <si>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</si>
  <si>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</si>
  <si>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</si>
  <si>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</si>
  <si>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</si>
  <si>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</si>
  <si>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</si>
  <si>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</si>
  <si>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</si>
  <si>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</si>
  <si>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</si>
  <si>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</si>
  <si>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</si>
  <si>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</si>
  <si>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</si>
  <si>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</si>
  <si>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</si>
  <si>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</si>
  <si>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</si>
  <si>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</si>
  <si>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</si>
  <si>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</si>
  <si>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</si>
  <si>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</si>
  <si>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</si>
  <si>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</si>
  <si>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</si>
  <si>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</si>
  <si>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</si>
  <si>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</si>
  <si>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</si>
  <si>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</si>
  <si>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</si>
  <si>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</si>
  <si>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</si>
  <si>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</si>
  <si>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</si>
  <si>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</si>
  <si>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</si>
  <si>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</si>
  <si>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</si>
  <si>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</si>
  <si>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</si>
  <si>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</si>
  <si>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</si>
  <si>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</si>
  <si>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</si>
  <si>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</si>
  <si>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</si>
  <si>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</si>
  <si>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</si>
  <si>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</si>
  <si>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</si>
  <si>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</si>
  <si>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</si>
  <si>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</si>
  <si>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</si>
  <si>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</si>
  <si>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</si>
  <si>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</si>
  <si>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</si>
  <si>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</si>
  <si>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</si>
  <si>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</si>
  <si>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</si>
  <si>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</si>
  <si>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</si>
  <si>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</si>
  <si>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</si>
  <si>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</si>
  <si>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</si>
  <si>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</si>
  <si>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</si>
  <si>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</si>
  <si>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</si>
  <si>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</si>
  <si>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</si>
  <si>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</si>
  <si>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</si>
  <si>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</si>
  <si>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</si>
  <si>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</si>
  <si>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</si>
  <si>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</si>
  <si>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</si>
  <si>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</si>
  <si>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</si>
  <si>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</si>
  <si>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</si>
  <si>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</si>
  <si>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</si>
  <si>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</si>
  <si>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</si>
  <si>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</si>
  <si>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</si>
  <si>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</si>
  <si>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</si>
  <si>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</si>
  <si>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</si>
  <si>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</si>
  <si>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</si>
  <si>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</si>
  <si>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</si>
  <si>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</si>
  <si>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</si>
  <si>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</si>
  <si>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</si>
  <si>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</si>
  <si>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</si>
  <si>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</si>
  <si>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</si>
  <si>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</si>
  <si>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</si>
  <si>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</si>
  <si>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</si>
  <si>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</si>
  <si>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</si>
  <si>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</si>
  <si>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</si>
  <si>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</si>
  <si>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</si>
  <si>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</si>
  <si>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</si>
  <si>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</si>
  <si>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</si>
  <si>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</si>
  <si>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</si>
  <si>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</si>
  <si>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</si>
  <si>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</si>
  <si>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</si>
  <si>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</si>
  <si>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</si>
  <si>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</si>
  <si>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</si>
  <si>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</si>
  <si>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</si>
  <si>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</si>
  <si>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</si>
  <si>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</si>
  <si>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</si>
  <si>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</si>
  <si>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</si>
  <si>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</si>
  <si>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</si>
  <si>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</si>
  <si>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</si>
  <si>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</si>
  <si>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</si>
  <si>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</si>
  <si>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</si>
  <si>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</si>
  <si>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</si>
  <si>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</si>
  <si>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</si>
  <si>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</si>
  <si>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</si>
  <si>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</si>
  <si>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</si>
  <si>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</si>
  <si>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</si>
  <si>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</si>
  <si>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</si>
  <si>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</si>
  <si>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</si>
  <si>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</si>
  <si>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</si>
  <si>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</si>
  <si>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</si>
  <si>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</si>
  <si>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</si>
  <si>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</si>
  <si>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</si>
  <si>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</si>
  <si>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</si>
  <si>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</si>
  <si>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</si>
  <si>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</si>
  <si>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</si>
  <si>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</si>
  <si>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</si>
  <si>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</si>
  <si>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</si>
  <si>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</si>
  <si>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</si>
  <si>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</si>
  <si>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</si>
  <si>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</si>
  <si>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</si>
  <si>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</si>
  <si>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</si>
  <si>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</si>
  <si>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</si>
  <si>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</si>
  <si>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</si>
  <si>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</si>
  <si>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</si>
  <si>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</si>
  <si>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</si>
  <si>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</si>
  <si>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</si>
  <si>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</si>
  <si>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</si>
  <si>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</si>
  <si>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</si>
  <si>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</si>
  <si>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</si>
  <si>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</si>
  <si>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</si>
  <si>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</si>
  <si>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</si>
  <si>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</si>
  <si>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</si>
  <si>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</si>
  <si>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</si>
  <si>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</si>
  <si>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</si>
  <si>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</si>
  <si>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</si>
  <si>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</si>
  <si>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</si>
  <si>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</si>
  <si>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</si>
  <si>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</si>
  <si>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</si>
  <si>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</si>
  <si>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</si>
  <si>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</si>
  <si>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</si>
  <si>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</si>
  <si>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</si>
  <si>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</si>
  <si>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</si>
  <si>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</si>
  <si>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</si>
  <si>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</si>
  <si>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</si>
  <si>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</si>
  <si>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</si>
  <si>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</si>
  <si>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</si>
  <si>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</si>
  <si>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</si>
  <si>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</si>
  <si>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</si>
  <si>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</si>
  <si>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</si>
  <si>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</si>
  <si>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</si>
  <si>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</si>
  <si>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</si>
  <si>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</si>
  <si>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</si>
  <si>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</si>
  <si>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</si>
  <si>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</si>
  <si>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</si>
  <si>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</si>
  <si>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</si>
  <si>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</si>
  <si>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</si>
  <si>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</si>
  <si>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</si>
  <si>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</si>
  <si>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</si>
  <si>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</si>
  <si>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</si>
  <si>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</si>
  <si>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</si>
  <si>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</si>
  <si>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</si>
  <si>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</si>
  <si>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</si>
  <si>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</si>
  <si>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</si>
  <si>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</si>
  <si>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</si>
  <si>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</si>
  <si>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</si>
  <si>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</si>
  <si>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</si>
  <si>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</si>
  <si>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</si>
  <si>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</si>
  <si>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</si>
  <si>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</si>
  <si>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</si>
  <si>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</si>
  <si>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</si>
  <si>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</si>
  <si>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</si>
  <si>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</si>
  <si>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</si>
  <si>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</si>
  <si>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</si>
  <si>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</si>
  <si>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</si>
  <si>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</si>
  <si>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</si>
  <si>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</si>
  <si>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</si>
  <si>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</si>
  <si>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</si>
  <si>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</si>
  <si>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</si>
  <si>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</si>
  <si>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</si>
  <si>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</si>
  <si>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</si>
  <si>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</si>
  <si>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</si>
  <si>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</si>
  <si>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</si>
  <si>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</si>
  <si>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</si>
  <si>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</si>
  <si>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</si>
  <si>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</si>
  <si>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</si>
  <si>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</si>
  <si>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</si>
  <si>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</si>
  <si>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</si>
  <si>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</si>
  <si>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</si>
  <si>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</si>
  <si>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</si>
  <si>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</si>
  <si>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</si>
  <si>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</si>
  <si>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</si>
  <si>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</si>
  <si>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</si>
  <si>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</si>
  <si>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</si>
  <si>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</si>
  <si>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</si>
  <si>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</si>
  <si>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</si>
  <si>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</si>
  <si>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</si>
  <si>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</si>
  <si>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</si>
  <si>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</si>
  <si>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</si>
  <si>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</si>
  <si>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</si>
  <si>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</si>
  <si>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</si>
  <si>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</si>
  <si>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</si>
  <si>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</si>
  <si>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</si>
  <si>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</si>
  <si>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</si>
  <si>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</si>
  <si>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</si>
  <si>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</si>
  <si>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</si>
  <si>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</si>
  <si>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</si>
  <si>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</si>
  <si>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</si>
  <si>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</si>
  <si>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</si>
  <si>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</si>
  <si>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</si>
  <si>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</si>
  <si>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</si>
  <si>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</si>
  <si>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</si>
  <si>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</si>
  <si>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</si>
  <si>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</si>
  <si>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</si>
  <si>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</si>
  <si>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</si>
  <si>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</si>
  <si>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</si>
  <si>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</si>
  <si>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</si>
  <si>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</si>
  <si>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</si>
  <si>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</si>
  <si>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</si>
  <si>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</si>
  <si>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</si>
  <si>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</si>
  <si>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</si>
  <si>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</si>
  <si>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</si>
  <si>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</si>
  <si>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</si>
  <si>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</si>
  <si>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</si>
  <si>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</si>
  <si>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</si>
  <si>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</si>
  <si>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</si>
  <si>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</si>
  <si>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</si>
  <si>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</si>
  <si>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</si>
  <si>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</si>
  <si>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</si>
  <si>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</si>
  <si>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</si>
  <si>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</si>
  <si>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</si>
  <si>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</si>
  <si>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</si>
  <si>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</si>
  <si>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</si>
  <si>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</si>
  <si>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</si>
  <si>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</si>
  <si>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</si>
  <si>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</si>
  <si>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</si>
  <si>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</si>
  <si>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</si>
  <si>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</si>
  <si>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</si>
  <si>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</si>
  <si>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</si>
  <si>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</si>
  <si>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</si>
  <si>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</si>
  <si>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</si>
  <si>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</si>
  <si>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</si>
  <si>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</si>
  <si>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</si>
  <si>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</si>
  <si>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</si>
  <si>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</si>
  <si>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</si>
  <si>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</si>
  <si>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</si>
  <si>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</si>
  <si>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</si>
  <si>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</si>
  <si>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</si>
  <si>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</si>
  <si>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</si>
  <si>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</si>
  <si>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</si>
  <si>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</si>
  <si>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</si>
  <si>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</si>
  <si>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</si>
  <si>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</si>
  <si>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</si>
  <si>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</si>
  <si>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</si>
  <si>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</si>
  <si>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</si>
  <si>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</si>
  <si>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</si>
  <si>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</si>
  <si>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</si>
  <si>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</si>
  <si>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</si>
  <si>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</si>
  <si>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</si>
  <si>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</si>
  <si>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</si>
  <si>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</si>
  <si>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</si>
  <si>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</si>
  <si>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</si>
  <si>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</si>
  <si>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</si>
  <si>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</si>
  <si>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</si>
  <si>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</si>
  <si>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</si>
  <si>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</si>
  <si>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</si>
  <si>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</si>
  <si>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</si>
  <si>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</si>
  <si>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</si>
  <si>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</si>
  <si>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</si>
  <si>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</si>
  <si>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</si>
  <si>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</si>
  <si>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</si>
  <si>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</si>
  <si>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</si>
  <si>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</si>
  <si>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</si>
  <si>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</si>
  <si>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</si>
  <si>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</si>
  <si>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</si>
  <si>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</si>
  <si>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</si>
  <si>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</si>
  <si>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</si>
  <si>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</si>
  <si>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</si>
  <si>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</si>
  <si>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</si>
  <si>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</si>
  <si>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</si>
  <si>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</si>
  <si>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</si>
  <si>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</si>
  <si>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</si>
  <si>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</si>
  <si>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</si>
  <si>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</si>
  <si>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</si>
  <si>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</si>
  <si>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</si>
  <si>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</si>
  <si>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</si>
  <si>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</si>
  <si>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</si>
  <si>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</si>
  <si>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</si>
  <si>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</si>
  <si>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</si>
  <si>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</si>
  <si>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</si>
  <si>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</si>
  <si>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</si>
  <si>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</si>
  <si>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</si>
  <si>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</si>
  <si>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</si>
  <si>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</si>
  <si>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</si>
  <si>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</si>
  <si>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</si>
  <si>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</si>
  <si>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</si>
  <si>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</si>
  <si>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</si>
  <si>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</si>
  <si>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</si>
  <si>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</si>
  <si>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</si>
  <si>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</si>
  <si>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</si>
  <si>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</si>
  <si>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</si>
  <si>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</si>
  <si>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</si>
  <si>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</si>
  <si>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</si>
  <si>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</si>
  <si>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</si>
  <si>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</si>
  <si>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</si>
  <si>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</si>
  <si>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</si>
  <si>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</si>
  <si>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</si>
  <si>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</si>
  <si>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</si>
  <si>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</si>
  <si>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</si>
  <si>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</si>
  <si>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</si>
  <si>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</si>
  <si>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</si>
  <si>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</si>
  <si>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</si>
  <si>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</si>
  <si>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</si>
  <si>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</si>
  <si>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</si>
  <si>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</si>
  <si>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</si>
  <si>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</si>
  <si>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</si>
  <si>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</si>
  <si>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</si>
  <si>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</si>
  <si>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</si>
  <si>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</si>
  <si>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</si>
  <si>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</si>
  <si>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</si>
  <si>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</si>
  <si>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</si>
  <si>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</si>
  <si>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</si>
  <si>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</si>
  <si>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</si>
  <si>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</si>
  <si>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</si>
  <si>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</si>
  <si>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</si>
  <si>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</si>
  <si>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</si>
  <si>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</si>
  <si>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</si>
  <si>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</si>
  <si>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</si>
  <si>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</si>
  <si>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</si>
  <si>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</si>
  <si>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</si>
  <si>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</si>
  <si>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</si>
  <si>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</si>
  <si>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</si>
  <si>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</si>
  <si>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</si>
  <si>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</si>
  <si>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</si>
  <si>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</si>
  <si>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</si>
  <si>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</si>
  <si>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</si>
  <si>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</si>
  <si>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</si>
  <si>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</si>
  <si>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</si>
  <si>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</si>
  <si>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</si>
  <si>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</si>
  <si>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</si>
  <si>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</si>
  <si>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</si>
  <si>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</si>
  <si>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</si>
  <si>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</si>
  <si>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</si>
  <si>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</si>
  <si>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</si>
  <si>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</si>
  <si>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</si>
  <si>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</si>
  <si>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</si>
  <si>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</si>
  <si>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</si>
  <si>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</si>
  <si>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</si>
  <si>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</si>
  <si>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</si>
  <si>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</si>
  <si>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</si>
  <si>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</si>
  <si>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</si>
  <si>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</si>
  <si>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</si>
  <si>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</si>
  <si>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</si>
  <si>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</si>
  <si>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</si>
  <si>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</si>
  <si>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</si>
  <si>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</si>
  <si>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</si>
  <si>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</si>
  <si>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</si>
  <si>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</si>
  <si>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</si>
  <si>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</si>
  <si>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</si>
  <si>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</si>
  <si>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</si>
  <si>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</si>
  <si>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</si>
  <si>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</si>
  <si>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</si>
  <si>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</si>
  <si>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</si>
  <si>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</si>
  <si>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</si>
  <si>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</si>
  <si>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</si>
  <si>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</si>
  <si>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</si>
  <si>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</si>
  <si>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</si>
  <si>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</si>
  <si>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</si>
  <si>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</si>
  <si>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</si>
  <si>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</si>
  <si>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</si>
  <si>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</si>
  <si>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</si>
  <si>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</si>
  <si>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</si>
  <si>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</si>
  <si>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</si>
  <si>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</si>
  <si>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</si>
  <si>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</si>
  <si>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</si>
  <si>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</si>
  <si>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</si>
  <si>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</si>
  <si>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</si>
  <si>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</si>
  <si>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</si>
  <si>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</si>
  <si>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</si>
  <si>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</si>
  <si>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</si>
  <si>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</si>
  <si>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</si>
  <si>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</si>
  <si>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</si>
  <si>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</si>
  <si>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</si>
  <si>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</si>
  <si>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</si>
  <si>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</si>
  <si>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</si>
  <si>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</si>
  <si>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</si>
  <si>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</si>
  <si>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</si>
  <si>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</si>
  <si>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</si>
  <si>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</si>
  <si>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</si>
  <si>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</si>
  <si>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</si>
  <si>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</si>
  <si>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</si>
  <si>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</si>
  <si>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</si>
  <si>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</si>
  <si>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</si>
  <si>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</si>
  <si>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</si>
  <si>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</si>
  <si>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</si>
  <si>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</si>
  <si>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</si>
  <si>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</si>
  <si>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</si>
  <si>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</si>
  <si>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</si>
  <si>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</si>
  <si>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</si>
  <si>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</si>
  <si>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</si>
  <si>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</si>
  <si>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</si>
  <si>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</si>
  <si>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</si>
  <si>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</si>
  <si>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</si>
  <si>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</si>
  <si>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</si>
  <si>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</si>
  <si>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</si>
  <si>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</si>
  <si>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</si>
  <si>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</si>
  <si>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</si>
  <si>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</si>
  <si>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</si>
  <si>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</si>
  <si>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</si>
  <si>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</si>
  <si>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</si>
  <si>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</si>
  <si>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</si>
  <si>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</si>
  <si>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</si>
  <si>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</si>
  <si>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</si>
  <si>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</si>
  <si>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</si>
  <si>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</si>
  <si>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</si>
  <si>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</si>
  <si>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</si>
  <si>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</si>
  <si>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</si>
  <si>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</si>
  <si>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</si>
  <si>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</si>
  <si>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</si>
  <si>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</si>
  <si>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</si>
  <si>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</si>
  <si>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</si>
  <si>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</si>
  <si>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</si>
  <si>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</si>
  <si>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</si>
  <si>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</si>
  <si>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</si>
  <si>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</si>
  <si>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</si>
  <si>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</si>
  <si>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</si>
  <si>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</si>
  <si>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</si>
  <si>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</si>
  <si>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</si>
  <si>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</si>
  <si>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</si>
  <si>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</si>
  <si>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</si>
  <si>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</si>
  <si>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</si>
  <si>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</si>
  <si>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</si>
  <si>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</si>
  <si>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</si>
  <si>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</si>
  <si>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</si>
  <si>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</si>
  <si>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</si>
  <si>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</si>
  <si>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</si>
  <si>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</si>
  <si>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</si>
  <si>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</si>
  <si>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</si>
  <si>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</si>
  <si>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</si>
  <si>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</si>
  <si>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</si>
  <si>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</si>
  <si>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</si>
  <si>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</si>
  <si>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</si>
  <si>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</si>
  <si>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</si>
  <si>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</si>
  <si>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</si>
  <si>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</si>
  <si>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</si>
  <si>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</si>
  <si>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</si>
  <si>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</si>
  <si>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</si>
  <si>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</si>
  <si>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</si>
  <si>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</si>
  <si>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</si>
  <si>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</si>
  <si>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</si>
  <si>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</si>
  <si>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</si>
  <si>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</si>
  <si>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</si>
  <si>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</si>
  <si>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</si>
  <si>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</si>
  <si>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</si>
  <si>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</si>
  <si>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</si>
  <si>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</si>
  <si>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</si>
  <si>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</si>
  <si>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</si>
  <si>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</si>
  <si>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</si>
  <si>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</si>
  <si>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</si>
  <si>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</si>
  <si>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</si>
  <si>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</si>
  <si>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</si>
  <si>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</si>
  <si>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</si>
  <si>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</si>
  <si>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</si>
  <si>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</si>
  <si>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</si>
  <si>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</si>
  <si>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</si>
  <si>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</si>
  <si>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</si>
  <si>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</si>
  <si>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</si>
  <si>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</si>
  <si>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</si>
  <si>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</si>
  <si>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</si>
  <si>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</si>
  <si>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</si>
  <si>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</si>
  <si>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</si>
  <si>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</si>
  <si>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</si>
  <si>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</si>
  <si>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</si>
  <si>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</si>
  <si>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</si>
  <si>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</si>
  <si>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</si>
  <si>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</si>
  <si>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</si>
  <si>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</si>
  <si>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</si>
  <si>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</si>
  <si>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</si>
  <si>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</si>
  <si>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</si>
  <si>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</si>
  <si>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</si>
  <si>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</si>
  <si>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</si>
  <si>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</si>
  <si>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</si>
  <si>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</si>
  <si>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</si>
  <si>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</si>
  <si>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</si>
  <si>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</si>
  <si>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</si>
  <si>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</si>
  <si>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</si>
  <si>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</si>
  <si>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</si>
  <si>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</si>
  <si>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</si>
  <si>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</si>
  <si>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</si>
  <si>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</si>
  <si>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</si>
  <si>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</si>
  <si>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</si>
  <si>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</si>
  <si>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</si>
  <si>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</si>
  <si>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</si>
  <si>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</si>
  <si>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</si>
  <si>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</si>
  <si>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</si>
  <si>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</si>
  <si>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</si>
  <si>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</si>
  <si>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</si>
  <si>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</si>
  <si>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</si>
  <si>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</si>
  <si>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</si>
  <si>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</si>
  <si>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</si>
  <si>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</si>
  <si>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</si>
  <si>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</si>
  <si>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</si>
  <si>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</si>
  <si>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</si>
  <si>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</si>
  <si>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</si>
  <si>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</si>
  <si>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</si>
  <si>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</si>
  <si>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</si>
  <si>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</si>
  <si>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</si>
  <si>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</si>
  <si>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</si>
  <si>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</si>
  <si>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</si>
  <si>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</si>
  <si>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</si>
  <si>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</si>
  <si>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</si>
  <si>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</si>
  <si>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</si>
  <si>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</si>
  <si>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</si>
  <si>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</si>
  <si>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</si>
  <si>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</si>
  <si>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</si>
  <si>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</si>
  <si>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</si>
  <si>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</si>
  <si>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</si>
  <si>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</si>
  <si>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</si>
  <si>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</si>
  <si>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</si>
  <si>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</si>
  <si>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</si>
  <si>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</si>
  <si>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</si>
  <si>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</si>
  <si>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</si>
  <si>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</si>
  <si>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</si>
  <si>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</si>
  <si>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</si>
  <si>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</si>
  <si>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</si>
  <si>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</si>
  <si>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</si>
  <si>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</si>
  <si>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</si>
  <si>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</si>
  <si>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</si>
  <si>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</si>
  <si>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</si>
  <si>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</si>
  <si>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</si>
  <si>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</si>
  <si>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</si>
  <si>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</si>
  <si>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</si>
  <si>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</si>
  <si>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</si>
  <si>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</si>
  <si>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</si>
  <si>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</si>
  <si>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</si>
  <si>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</si>
  <si>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</si>
  <si>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</si>
  <si>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</si>
  <si>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</si>
  <si>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</si>
  <si>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</si>
  <si>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</si>
  <si>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</si>
  <si>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</si>
  <si>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</si>
  <si>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</si>
  <si>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</si>
  <si>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</si>
  <si>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</si>
  <si>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</si>
  <si>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</si>
  <si>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</si>
  <si>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</si>
  <si>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</si>
  <si>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</si>
  <si>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</si>
  <si>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</si>
  <si>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</si>
  <si>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</si>
  <si>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</si>
  <si>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</si>
  <si>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</si>
  <si>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</si>
  <si>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</si>
  <si>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</si>
  <si>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</si>
  <si>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</si>
  <si>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</si>
  <si>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</si>
  <si>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</si>
  <si>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</si>
  <si>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</si>
  <si>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</si>
  <si>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</si>
  <si>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</si>
  <si>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</si>
  <si>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</si>
  <si>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</si>
  <si>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</si>
  <si>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</si>
  <si>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</si>
  <si>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</si>
  <si>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</si>
  <si>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</si>
  <si>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</si>
  <si>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</si>
  <si>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</si>
  <si>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</si>
  <si>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</si>
  <si>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</si>
  <si>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</si>
  <si>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</si>
  <si>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</si>
  <si>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</si>
  <si>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</si>
  <si>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</si>
  <si>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</si>
  <si>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</si>
  <si>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</si>
  <si>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</si>
  <si>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</si>
  <si>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</si>
  <si>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</si>
  <si>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</si>
  <si>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</si>
  <si>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</si>
  <si>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</si>
  <si>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</si>
  <si>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</si>
  <si>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</si>
  <si>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</si>
  <si>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</si>
  <si>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</si>
  <si>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</si>
  <si>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</si>
  <si>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</si>
  <si>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</si>
  <si>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</si>
  <si>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</si>
  <si>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</si>
  <si>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</si>
  <si>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</si>
  <si>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</si>
  <si>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</si>
  <si>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</si>
  <si>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</si>
  <si>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</si>
  <si>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</si>
  <si>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</si>
  <si>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</si>
  <si>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</si>
  <si>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</si>
  <si>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</si>
  <si>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</si>
  <si>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</si>
  <si>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</si>
  <si>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</si>
  <si>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</si>
  <si>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</si>
  <si>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</si>
  <si>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</si>
  <si>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</si>
  <si>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</si>
  <si>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</si>
  <si>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</si>
  <si>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</si>
  <si>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</si>
  <si>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</si>
  <si>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</si>
  <si>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</si>
  <si>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</si>
  <si>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</si>
  <si>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</si>
  <si>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</si>
  <si>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</si>
  <si>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</si>
  <si>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</si>
  <si>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</si>
  <si>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</si>
  <si>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</si>
  <si>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</si>
  <si>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</si>
  <si>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</si>
  <si>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</si>
  <si>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</si>
  <si>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</si>
  <si>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</si>
  <si>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</si>
  <si>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</si>
  <si>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</si>
  <si>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</si>
  <si>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</si>
  <si>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</si>
  <si>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</si>
  <si>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</si>
  <si>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</si>
  <si>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</si>
  <si>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</si>
  <si>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</si>
  <si>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</si>
  <si>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</si>
  <si>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</si>
  <si>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</si>
  <si>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</si>
  <si>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</si>
  <si>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</si>
  <si>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</si>
  <si>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</si>
  <si>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</si>
  <si>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</si>
  <si>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</si>
  <si>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</si>
  <si>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</si>
  <si>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</si>
  <si>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</si>
  <si>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</si>
  <si>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</si>
  <si>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</si>
  <si>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</si>
  <si>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</si>
  <si>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</si>
  <si>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</si>
  <si>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</si>
  <si>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</si>
  <si>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</si>
  <si>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</si>
  <si>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</si>
  <si>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</si>
  <si>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</si>
  <si>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</si>
  <si>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</si>
  <si>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</si>
  <si>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</si>
  <si>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</si>
  <si>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</si>
  <si>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</si>
  <si>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</si>
  <si>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</si>
  <si>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</si>
  <si>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</si>
  <si>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</si>
  <si>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</si>
  <si>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</si>
  <si>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</si>
  <si>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</si>
  <si>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</si>
  <si>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</si>
  <si>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</si>
  <si>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</si>
  <si>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</si>
  <si>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</si>
  <si>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</si>
  <si>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</si>
  <si>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</si>
  <si>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</si>
  <si>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</si>
  <si>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</si>
  <si>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</si>
  <si>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</si>
  <si>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</si>
  <si>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</si>
  <si>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</si>
  <si>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</si>
  <si>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</si>
  <si>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</si>
  <si>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</si>
  <si>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</si>
  <si>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</si>
  <si>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</si>
  <si>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</si>
  <si>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</si>
  <si>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</si>
  <si>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</si>
  <si>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</si>
  <si>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</si>
  <si>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</si>
  <si>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</si>
  <si>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</si>
  <si>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</si>
  <si>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</si>
  <si>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</si>
  <si>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</si>
  <si>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</si>
  <si>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</si>
  <si>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</si>
  <si>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</si>
  <si>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</si>
  <si>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</si>
  <si>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</si>
  <si>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</si>
  <si>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</si>
  <si>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</si>
  <si>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</si>
  <si>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</si>
  <si>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</si>
  <si>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</si>
  <si>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</si>
  <si>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</si>
  <si>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</si>
  <si>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</si>
  <si>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</si>
  <si>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</si>
  <si>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</si>
  <si>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</si>
  <si>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</si>
  <si>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</si>
  <si>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</si>
  <si>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</si>
  <si>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</si>
  <si>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</si>
  <si>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</si>
  <si>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</si>
  <si>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</si>
  <si>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</si>
  <si>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</si>
  <si>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</si>
  <si>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</si>
  <si>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</si>
  <si>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</si>
  <si>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</si>
  <si>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</si>
  <si>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</si>
  <si>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</si>
  <si>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</si>
  <si>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</si>
  <si>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</si>
  <si>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</si>
  <si>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</si>
  <si>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</si>
  <si>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</si>
  <si>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</si>
  <si>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</si>
  <si>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</si>
  <si>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</si>
  <si>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</si>
  <si>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</si>
  <si>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</si>
  <si>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</si>
  <si>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</si>
  <si>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</si>
  <si>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</si>
  <si>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</si>
  <si>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</si>
  <si>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</si>
  <si>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</si>
  <si>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</si>
  <si>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</si>
  <si>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</si>
  <si>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</si>
  <si>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</si>
  <si>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</si>
  <si>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</si>
  <si>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</si>
  <si>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</si>
  <si>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</si>
  <si>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</si>
  <si>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</si>
  <si>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</si>
  <si>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</si>
  <si>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</si>
  <si>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</si>
  <si>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</si>
  <si>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</si>
  <si>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</si>
  <si>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</si>
  <si>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</si>
  <si>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</si>
  <si>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</si>
  <si>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</si>
  <si>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</si>
  <si>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</si>
  <si>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</si>
  <si>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</si>
  <si>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</si>
  <si>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</si>
  <si>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</si>
  <si>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</si>
  <si>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</si>
  <si>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</si>
  <si>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</si>
  <si>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</si>
  <si>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</si>
  <si>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</si>
  <si>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</si>
  <si>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</si>
  <si>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</si>
  <si>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</si>
  <si>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</si>
  <si>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</si>
  <si>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</si>
  <si>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</si>
  <si>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</si>
  <si>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</si>
  <si>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</si>
  <si>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</si>
  <si>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</si>
  <si>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</si>
  <si>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</si>
  <si>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</si>
  <si>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</si>
  <si>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</si>
  <si>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</si>
  <si>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</si>
  <si>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</si>
  <si>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</si>
  <si>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</si>
  <si>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</si>
  <si>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</si>
  <si>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</si>
  <si>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</si>
  <si>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</si>
  <si>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</si>
  <si>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</si>
  <si>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</si>
  <si>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</si>
  <si>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</si>
  <si>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</si>
  <si>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</si>
  <si>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</si>
  <si>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</si>
  <si>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</si>
  <si>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</si>
  <si>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</si>
  <si>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</si>
  <si>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</si>
  <si>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</si>
  <si>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</si>
  <si>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</si>
  <si>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</si>
  <si>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</si>
  <si>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</si>
  <si>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</si>
  <si>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</si>
  <si>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</si>
  <si>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</si>
  <si>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</si>
  <si>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</si>
  <si>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</si>
  <si>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</si>
  <si>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</si>
  <si>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</si>
  <si>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</si>
  <si>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</si>
  <si>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</si>
  <si>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</si>
  <si>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</si>
  <si>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</si>
  <si>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</si>
  <si>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</si>
  <si>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</si>
  <si>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</si>
  <si>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</si>
  <si>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</si>
  <si>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</si>
  <si>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</si>
  <si>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</si>
  <si>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</si>
  <si>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</si>
  <si>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</si>
  <si>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</si>
  <si>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</si>
  <si>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</si>
  <si>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</si>
  <si>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</si>
  <si>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</si>
  <si>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</si>
  <si>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</si>
  <si>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</si>
  <si>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</si>
  <si>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</si>
  <si>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</si>
  <si>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</si>
  <si>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</si>
  <si>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</si>
  <si>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</si>
  <si>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</si>
  <si>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</si>
  <si>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</si>
  <si>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</si>
  <si>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</si>
  <si>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</si>
  <si>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</si>
  <si>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</si>
  <si>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</si>
  <si>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</si>
  <si>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</si>
  <si>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</si>
  <si>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</si>
  <si>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</si>
  <si>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</si>
  <si>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</si>
  <si>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</si>
  <si>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</si>
  <si>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</si>
  <si>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</si>
  <si>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</si>
  <si>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</si>
  <si>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</si>
  <si>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</si>
  <si>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</si>
  <si>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</si>
  <si>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</si>
  <si>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</si>
  <si>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</si>
  <si>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</si>
  <si>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</si>
  <si>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</si>
  <si>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</si>
  <si>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</si>
  <si>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</si>
  <si>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</si>
  <si>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</si>
  <si>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</si>
  <si>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</si>
  <si>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</si>
  <si>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</si>
  <si>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</si>
  <si>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</si>
  <si>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</si>
  <si>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</si>
  <si>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</si>
  <si>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</si>
  <si>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</si>
  <si>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</si>
  <si>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</si>
  <si>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</si>
  <si>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</si>
  <si>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</si>
  <si>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</si>
  <si>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</si>
  <si>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</si>
  <si>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</si>
  <si>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</si>
  <si>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</si>
  <si>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</si>
  <si>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</si>
  <si>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</si>
  <si>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</si>
  <si>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</si>
  <si>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</si>
  <si>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</si>
  <si>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</si>
  <si>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</si>
  <si>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</si>
  <si>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</si>
  <si>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</si>
  <si>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</si>
  <si>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</si>
  <si>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</si>
  <si>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</si>
  <si>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</si>
  <si>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</si>
  <si>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</si>
  <si>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</si>
  <si>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</si>
  <si>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</si>
  <si>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</si>
  <si>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</si>
  <si>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</si>
  <si>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</si>
  <si>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</si>
  <si>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</si>
  <si>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</si>
  <si>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</si>
  <si>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</si>
  <si>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</si>
  <si>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</si>
  <si>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</si>
  <si>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</si>
  <si>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</si>
  <si>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</si>
  <si>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</si>
  <si>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</si>
  <si>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</si>
  <si>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</si>
  <si>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</si>
  <si>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</si>
  <si>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</si>
  <si>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</si>
  <si>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</si>
  <si>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</si>
  <si>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</si>
  <si>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</si>
  <si>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</si>
  <si>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</si>
  <si>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</si>
  <si>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</si>
  <si>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</si>
  <si>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</si>
  <si>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</si>
  <si>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</si>
  <si>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</si>
  <si>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</si>
  <si>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</si>
  <si>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</si>
  <si>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</si>
  <si>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</si>
  <si>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</si>
  <si>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</si>
  <si>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</si>
  <si>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</si>
  <si>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</si>
  <si>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</si>
  <si>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</si>
  <si>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</si>
  <si>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</si>
  <si>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</si>
  <si>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</si>
  <si>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</si>
  <si>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</si>
  <si>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</si>
  <si>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</si>
  <si>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</si>
  <si>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</si>
  <si>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</si>
  <si>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</si>
  <si>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</si>
  <si>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</si>
  <si>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</si>
  <si>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</si>
  <si>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</si>
  <si>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</si>
  <si>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</si>
  <si>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</si>
  <si>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</si>
  <si>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</si>
  <si>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</si>
  <si>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</si>
  <si>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</si>
  <si>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</si>
  <si>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</si>
  <si>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</si>
  <si>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</si>
  <si>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</si>
  <si>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</si>
  <si>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</si>
  <si>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</si>
  <si>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</si>
  <si>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</si>
  <si>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</si>
  <si>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</si>
  <si>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</si>
  <si>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</si>
  <si>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</si>
  <si>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</si>
  <si>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</si>
  <si>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</si>
  <si>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</si>
  <si>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</si>
  <si>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</si>
  <si>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</si>
  <si>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</si>
  <si>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</si>
  <si>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</si>
  <si>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</si>
  <si>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</si>
  <si>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</si>
  <si>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</si>
  <si>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</si>
  <si>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</si>
  <si>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</si>
  <si>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</si>
  <si>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</si>
  <si>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</si>
  <si>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</si>
  <si>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</si>
  <si>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</si>
  <si>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</si>
  <si>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</si>
  <si>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</si>
  <si>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</si>
  <si>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</si>
  <si>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</si>
  <si>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</si>
  <si>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</si>
  <si>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</si>
  <si>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</si>
  <si>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</si>
  <si>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</si>
  <si>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</si>
  <si>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</si>
  <si>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</si>
  <si>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</si>
  <si>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</si>
  <si>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</si>
  <si>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</si>
  <si>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</si>
  <si>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</si>
  <si>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</si>
  <si>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</si>
  <si>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</si>
  <si>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</si>
  <si>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</si>
  <si>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</si>
  <si>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</si>
  <si>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</si>
  <si>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</si>
  <si>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</si>
  <si>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</si>
  <si>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</si>
  <si>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</si>
  <si>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</si>
  <si>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</si>
  <si>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</si>
  <si>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</si>
  <si>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</si>
  <si>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</si>
  <si>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</si>
  <si>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</si>
  <si>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</si>
  <si>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</si>
  <si>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</si>
  <si>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</si>
  <si>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</si>
  <si>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</si>
  <si>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</si>
  <si>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</si>
  <si>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</si>
  <si>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</si>
  <si>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</si>
  <si>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</si>
  <si>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</si>
  <si>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</si>
  <si>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</si>
  <si>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</si>
  <si>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</si>
  <si>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</si>
  <si>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</si>
  <si>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</si>
  <si>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</si>
  <si>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</si>
  <si>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</si>
  <si>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</si>
  <si>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</si>
  <si>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</si>
  <si>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</si>
  <si>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</si>
  <si>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</si>
  <si>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</si>
  <si>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</si>
  <si>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</si>
  <si>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</si>
  <si>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</si>
  <si>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</si>
  <si>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</si>
  <si>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</si>
  <si>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</si>
  <si>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</si>
  <si>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</si>
  <si>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</si>
  <si>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</si>
  <si>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</si>
  <si>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</si>
  <si>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</si>
  <si>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</si>
  <si>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</si>
  <si>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</si>
  <si>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</si>
  <si>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</si>
  <si>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</si>
  <si>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</si>
  <si>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</si>
  <si>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</si>
  <si>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</si>
  <si>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</si>
  <si>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</si>
  <si>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</si>
  <si>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</si>
  <si>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</si>
  <si>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</si>
  <si>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</si>
  <si>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</si>
  <si>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</si>
  <si>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</si>
  <si>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</si>
  <si>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</si>
  <si>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</si>
  <si>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</si>
  <si>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</si>
  <si>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</si>
  <si>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</si>
  <si>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</si>
  <si>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</si>
  <si>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</si>
  <si>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</si>
  <si>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</si>
  <si>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</si>
  <si>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</si>
  <si>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</si>
  <si>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</si>
  <si>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</si>
  <si>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</si>
  <si>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</si>
  <si>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</si>
  <si>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</si>
  <si>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</si>
  <si>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</si>
  <si>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</si>
  <si>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</si>
  <si>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</si>
  <si>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</si>
  <si>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</si>
  <si>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</si>
  <si>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</si>
  <si>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</si>
  <si>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</si>
  <si>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</si>
  <si>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</si>
  <si>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</si>
  <si>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</si>
  <si>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Jonard Industries Corp.. DBA Jonard Tools</t>
  </si>
  <si>
    <t>Edward Scirbona</t>
  </si>
  <si>
    <t>sales@jonard.com</t>
  </si>
  <si>
    <t>914-793-0700</t>
  </si>
  <si>
    <t>Director of Engineering</t>
  </si>
  <si>
    <t>escirbona@jonard.com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</si>
</sst>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4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487" applyNumberFormat="1" applyFill="1" applyBorder="1" applyAlignment="1" applyProtection="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8">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jonar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scirbona@jon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F3" sqref="F3:H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0" t="str">
        <f ca="1">OFFSET(L!$C$1,MATCH("Declaration"&amp;ADDRESS(ROW(),COLUMN(),4),L!$A:$A,0)-1,SL,,)</f>
        <v>Conflict Minerals Reporting Template (CMRT)</v>
      </c>
      <c r="E2" s="401"/>
      <c r="F2" s="401"/>
      <c r="G2" s="401"/>
      <c r="H2" s="401"/>
      <c r="I2" s="401"/>
      <c r="J2" s="40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0"/>
      <c r="G3" s="410"/>
      <c r="H3" s="410"/>
      <c r="I3" s="184"/>
      <c r="J3" s="168" t="s">
        <v>15505</v>
      </c>
      <c r="K3" s="47"/>
      <c r="L3" s="139"/>
      <c r="M3" s="130"/>
      <c r="N3" s="130"/>
      <c r="O3" s="131"/>
      <c r="P3" s="144">
        <f>MATCH($D$3,LN,0)</f>
        <v>1</v>
      </c>
    </row>
    <row r="4" spans="1:34" ht="15.75">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5" t="str">
        <f ca="1">OFFSET(L!$C$1,MATCH("Declaration"&amp;ADDRESS(ROW(),COLUMN(),4),L!$A:$A,0)-1,SL,,)</f>
        <v>Company Information</v>
      </c>
      <c r="C7" s="415"/>
      <c r="D7" s="415"/>
      <c r="E7" s="415"/>
      <c r="F7" s="415"/>
      <c r="G7" s="415"/>
      <c r="H7" s="415"/>
      <c r="I7" s="415"/>
      <c r="J7" s="41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3" t="s">
        <v>15506</v>
      </c>
      <c r="E8" s="404"/>
      <c r="F8" s="404"/>
      <c r="G8" s="404"/>
      <c r="H8" s="404"/>
      <c r="I8" s="404"/>
      <c r="J8" s="40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2" t="s">
        <v>504</v>
      </c>
      <c r="E9" s="413"/>
      <c r="F9" s="413"/>
      <c r="G9" s="41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6" t="str">
        <f ca="1">OFFSET(L!$C$1,MATCH("Declaration"&amp;ADDRESS(ROW(),COLUMN(),4)&amp;LEFT($D$9,1),L!$A:$A,0)-1,SL,,)</f>
        <v>Description of Scope:</v>
      </c>
      <c r="C10" s="151"/>
      <c r="D10" s="407"/>
      <c r="E10" s="408"/>
      <c r="F10" s="408"/>
      <c r="G10" s="408"/>
      <c r="H10" s="408"/>
      <c r="I10" s="408"/>
      <c r="J10" s="40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7"/>
      <c r="C11" s="151"/>
      <c r="D11" s="423" t="str">
        <f ca="1">IF(D9=Q9,OFFSET(L!$C$1,MATCH("Declaration"&amp;ADDRESS(ROW(),COLUMN(),4),L!$A:$A,0)-1,SL,,),"")</f>
        <v/>
      </c>
      <c r="E11" s="424"/>
      <c r="F11" s="424"/>
      <c r="G11" s="424"/>
      <c r="H11" s="424"/>
      <c r="I11" s="424"/>
      <c r="J11" s="42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89"/>
      <c r="E12" s="390"/>
      <c r="F12" s="390"/>
      <c r="G12" s="390"/>
      <c r="H12" s="390"/>
      <c r="I12" s="390"/>
      <c r="J12" s="39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89"/>
      <c r="E13" s="390"/>
      <c r="F13" s="390"/>
      <c r="G13" s="390"/>
      <c r="H13" s="390"/>
      <c r="I13" s="390"/>
      <c r="J13" s="39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9"/>
      <c r="E14" s="390"/>
      <c r="F14" s="390"/>
      <c r="G14" s="390"/>
      <c r="H14" s="390"/>
      <c r="I14" s="390"/>
      <c r="J14" s="39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89" t="s">
        <v>15507</v>
      </c>
      <c r="E15" s="390"/>
      <c r="F15" s="390"/>
      <c r="G15" s="390"/>
      <c r="H15" s="390"/>
      <c r="I15" s="390"/>
      <c r="J15" s="39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5" t="s">
        <v>15508</v>
      </c>
      <c r="E16" s="446"/>
      <c r="F16" s="446"/>
      <c r="G16" s="446"/>
      <c r="H16" s="446"/>
      <c r="I16" s="446"/>
      <c r="J16" s="44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89" t="s">
        <v>15509</v>
      </c>
      <c r="E17" s="390"/>
      <c r="F17" s="390"/>
      <c r="G17" s="390"/>
      <c r="H17" s="390"/>
      <c r="I17" s="390"/>
      <c r="J17" s="39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89" t="s">
        <v>15507</v>
      </c>
      <c r="E18" s="390"/>
      <c r="F18" s="390"/>
      <c r="G18" s="390"/>
      <c r="H18" s="390"/>
      <c r="I18" s="390"/>
      <c r="J18" s="39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89" t="s">
        <v>15510</v>
      </c>
      <c r="E19" s="390"/>
      <c r="F19" s="390"/>
      <c r="G19" s="390"/>
      <c r="H19" s="390"/>
      <c r="I19" s="390"/>
      <c r="J19" s="39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5" t="s">
        <v>15511</v>
      </c>
      <c r="E20" s="446"/>
      <c r="F20" s="446"/>
      <c r="G20" s="446"/>
      <c r="H20" s="446"/>
      <c r="I20" s="446"/>
      <c r="J20" s="44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9" t="s">
        <v>15509</v>
      </c>
      <c r="E21" s="390"/>
      <c r="F21" s="390"/>
      <c r="G21" s="390"/>
      <c r="H21" s="390"/>
      <c r="I21" s="390"/>
      <c r="J21" s="39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6">
        <v>44062</v>
      </c>
      <c r="E22" s="38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0"/>
      <c r="E23" s="42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88" t="str">
        <f ca="1">OFFSET(L!$C$1,MATCH("Declaration"&amp;ADDRESS(ROW(),COLUMN(),4),L!$A:$A,0)-1,SL,,)</f>
        <v>Answer the following questions 1 - 8 based on the declaration scope indicated above</v>
      </c>
      <c r="C24" s="388"/>
      <c r="D24" s="388"/>
      <c r="E24" s="388"/>
      <c r="F24" s="388"/>
      <c r="G24" s="388"/>
      <c r="H24" s="388"/>
      <c r="I24" s="388"/>
      <c r="J24" s="38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2"/>
      <c r="E32" s="393"/>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19"/>
      <c r="I37" s="419"/>
      <c r="J37" s="419"/>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18"/>
      <c r="I61" s="418"/>
      <c r="J61" s="418"/>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2"/>
      <c r="E62" s="393"/>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18" t="str">
        <f>IF(Q75="(*)","Click here to enter smelter names","")</f>
        <v/>
      </c>
      <c r="I67" s="418"/>
      <c r="J67" s="418"/>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2" t="str">
        <f ca="1">OFFSET(L!$C$1,MATCH("Declaration"&amp;ADDRESS(ROW(),COLUMN(),4),L!$A:$A,0)-1,SL,,)</f>
        <v>Answer the Following Questions at a Company Level</v>
      </c>
      <c r="C73" s="432"/>
      <c r="D73" s="432"/>
      <c r="E73" s="432"/>
      <c r="F73" s="432"/>
      <c r="G73" s="432"/>
      <c r="H73" s="432"/>
      <c r="I73" s="432"/>
      <c r="J73" s="43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1" t="str">
        <f ca="1">D25</f>
        <v>Answer</v>
      </c>
      <c r="E74" s="421"/>
      <c r="F74" s="64"/>
      <c r="G74" s="421" t="str">
        <f ca="1">G25</f>
        <v>Comments</v>
      </c>
      <c r="H74" s="421" t="e">
        <f>HLOOKUP(SL,LT,$O74,0)</f>
        <v>#NAME?</v>
      </c>
      <c r="I74" s="42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499</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2"/>
      <c r="H76" s="422"/>
      <c r="I76" s="422"/>
      <c r="J76" s="42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499</v>
      </c>
      <c r="E77" s="379"/>
      <c r="F77" s="68"/>
      <c r="G77" s="394"/>
      <c r="H77" s="395"/>
      <c r="I77" s="395"/>
      <c r="J77" s="39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499</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499</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29" t="s">
        <v>499</v>
      </c>
      <c r="E85" s="430"/>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2"/>
      <c r="H86" s="422"/>
      <c r="I86" s="422"/>
      <c r="J86" s="42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1"/>
      <c r="H88" s="431"/>
      <c r="I88" s="431"/>
      <c r="J88" s="43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28" t="str">
        <f>IF(OR($D$8="",$I$3=""),"","Click here to check required fields completion")</f>
        <v/>
      </c>
      <c r="C90" s="428"/>
      <c r="D90" s="428"/>
      <c r="E90" s="428"/>
      <c r="F90" s="428"/>
      <c r="G90" s="428"/>
      <c r="H90" s="428"/>
      <c r="I90" s="428"/>
      <c r="J90" s="42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26" t="str">
        <f ca="1">OFFSET(L!$C$1,MATCH("General"&amp;"Cpy",L!$A:$A,0)-1,SL,,)</f>
        <v>© 2020 Responsible Minerals Initiative. All rights reserved.</v>
      </c>
      <c r="B91" s="427"/>
      <c r="C91" s="427"/>
      <c r="D91" s="427"/>
      <c r="E91" s="427"/>
      <c r="F91" s="427"/>
      <c r="G91" s="427"/>
      <c r="H91" s="427"/>
      <c r="I91" s="427"/>
      <c r="J91" s="42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7" priority="69" stopIfTrue="1">
      <formula>AND(OR($D$26="No",AND($D$26="Yes",$D$32="No")),OR($D$27="No",AND($D$27="Yes",$D$33="No")),OR($D$28="No",AND($D$28="Yes",$D$34="No")),OR($D$29="No",AND($D$29="Yes",$D$35="No")))</formula>
    </cfRule>
    <cfRule type="expression" dxfId="106" priority="70" stopIfTrue="1">
      <formula>IF(D75="",TRUE)</formula>
    </cfRule>
  </conditionalFormatting>
  <conditionalFormatting sqref="G77:J77">
    <cfRule type="expression" dxfId="105" priority="41" stopIfTrue="1">
      <formula>IF(AND($D$77="Yes",$G$77=""),TRUE)</formula>
    </cfRule>
  </conditionalFormatting>
  <conditionalFormatting sqref="D26:E26">
    <cfRule type="expression" dxfId="104" priority="121" stopIfTrue="1">
      <formula>IF($D$26="",TRUE)</formula>
    </cfRule>
  </conditionalFormatting>
  <conditionalFormatting sqref="D27:E27">
    <cfRule type="expression" dxfId="103" priority="128" stopIfTrue="1">
      <formula>IF($D$27="",TRUE)</formula>
    </cfRule>
  </conditionalFormatting>
  <conditionalFormatting sqref="D28:E28">
    <cfRule type="expression" dxfId="102" priority="129" stopIfTrue="1">
      <formula>IF($D$28="",TRUE)</formula>
    </cfRule>
  </conditionalFormatting>
  <conditionalFormatting sqref="D29:E29">
    <cfRule type="expression" dxfId="101" priority="130" stopIfTrue="1">
      <formula>IF($D$29="",TRUE)</formula>
    </cfRule>
  </conditionalFormatting>
  <conditionalFormatting sqref="D8:J8">
    <cfRule type="expression" dxfId="100" priority="135" stopIfTrue="1">
      <formula>IF($D$8="",TRUE)</formula>
    </cfRule>
  </conditionalFormatting>
  <conditionalFormatting sqref="D9:G9">
    <cfRule type="expression" dxfId="99" priority="136" stopIfTrue="1">
      <formula>IF($D$9="",TRUE)</formula>
    </cfRule>
  </conditionalFormatting>
  <conditionalFormatting sqref="D22:E22">
    <cfRule type="expression" dxfId="94" priority="143" stopIfTrue="1">
      <formula>IF($D$22="",TRUE)</formula>
    </cfRule>
  </conditionalFormatting>
  <conditionalFormatting sqref="D10:J10">
    <cfRule type="expression" dxfId="93" priority="40" stopIfTrue="1">
      <formula>IF($D$9=$Q$9,TRUE)</formula>
    </cfRule>
    <cfRule type="expression" dxfId="92" priority="150" stopIfTrue="1">
      <formula>IF(AND($D$10="",$D$9=$R$9),TRUE)</formula>
    </cfRule>
  </conditionalFormatting>
  <conditionalFormatting sqref="D34:E34 D40:E40 D52:E52 D58:E58 D64:E64 D70:E70">
    <cfRule type="expression" dxfId="91" priority="33" stopIfTrue="1">
      <formula>$P$28=""</formula>
    </cfRule>
  </conditionalFormatting>
  <conditionalFormatting sqref="D35:E35 D41:E41 D53:E53 D59:E59 D65:E65 D71:E71">
    <cfRule type="expression" dxfId="90" priority="148" stopIfTrue="1">
      <formula>$P$29=""</formula>
    </cfRule>
  </conditionalFormatting>
  <conditionalFormatting sqref="D32:E32">
    <cfRule type="expression" dxfId="89" priority="126" stopIfTrue="1">
      <formula>$P$26=""</formula>
    </cfRule>
  </conditionalFormatting>
  <conditionalFormatting sqref="D32:E32">
    <cfRule type="expression" dxfId="88" priority="39" stopIfTrue="1">
      <formula>IF(AND(OR($D$26="Yes",$D$26=""),$D$32=""),1,0)</formula>
    </cfRule>
  </conditionalFormatting>
  <conditionalFormatting sqref="D38 D50 D56 D62 D68">
    <cfRule type="expression" dxfId="87" priority="35" stopIfTrue="1">
      <formula>$P$32=""</formula>
    </cfRule>
  </conditionalFormatting>
  <conditionalFormatting sqref="D39:E39 D51 D57 D63 D69">
    <cfRule type="expression" dxfId="86" priority="34" stopIfTrue="1">
      <formula>$P$33=""</formula>
    </cfRule>
  </conditionalFormatting>
  <conditionalFormatting sqref="D40 D52 D58 D64 D70">
    <cfRule type="expression" dxfId="85" priority="24" stopIfTrue="1">
      <formula>$P$34=""</formula>
    </cfRule>
    <cfRule type="expression" dxfId="84" priority="146" stopIfTrue="1">
      <formula>IF(AND(OR($D$28="Yes",$D$28=""),D40=""),1,0)</formula>
    </cfRule>
  </conditionalFormatting>
  <conditionalFormatting sqref="D41 D53 D59 D65 D71">
    <cfRule type="expression" dxfId="83" priority="32" stopIfTrue="1">
      <formula>$P$35=""</formula>
    </cfRule>
  </conditionalFormatting>
  <conditionalFormatting sqref="D38:E38 D50:E50 D56:E56 D62:E62 D68:E68">
    <cfRule type="expression" dxfId="82" priority="37" stopIfTrue="1">
      <formula>$P$26=""</formula>
    </cfRule>
    <cfRule type="expression" dxfId="81" priority="38" stopIfTrue="1">
      <formula>IF(AND(OR($D$26="Yes",$D$26=""),D38=""),1,0)</formula>
    </cfRule>
  </conditionalFormatting>
  <conditionalFormatting sqref="G85:J85">
    <cfRule type="expression" dxfId="80" priority="31" stopIfTrue="1">
      <formula>IF(AND($D$85="Yes, using other format (describe)",$G$85=""),TRUE)</formula>
    </cfRule>
  </conditionalFormatting>
  <conditionalFormatting sqref="D39:E39 D51:E51 D57:E57 D63:E63 D69:E69">
    <cfRule type="expression" dxfId="79" priority="144" stopIfTrue="1">
      <formula>$P$39=""</formula>
    </cfRule>
    <cfRule type="expression" dxfId="78" priority="145" stopIfTrue="1">
      <formula>IF(AND(OR($D$27="Yes",$D$27=""),D39=""),1,0)</formula>
    </cfRule>
  </conditionalFormatting>
  <conditionalFormatting sqref="D33:E33">
    <cfRule type="expression" dxfId="77" priority="26" stopIfTrue="1">
      <formula>IF(AND(OR($D$27="Yes",$D$27=""),$D$33=""),1,0)</formula>
    </cfRule>
    <cfRule type="expression" dxfId="76" priority="27" stopIfTrue="1">
      <formula>$P$27=""</formula>
    </cfRule>
  </conditionalFormatting>
  <conditionalFormatting sqref="D34:E34">
    <cfRule type="expression" dxfId="75" priority="147" stopIfTrue="1">
      <formula>IF(AND(OR($D$28="Yes",$D$28=""),$D$34=""),1,0)</formula>
    </cfRule>
  </conditionalFormatting>
  <conditionalFormatting sqref="D41:E41 D53:E53 D59:E59 D65:E65 D71:E71">
    <cfRule type="expression" dxfId="74" priority="149" stopIfTrue="1">
      <formula>IF(AND(OR($D$29="Yes",$D$29=""),D41=""),1,0)</formula>
    </cfRule>
  </conditionalFormatting>
  <conditionalFormatting sqref="D35:E35">
    <cfRule type="expression" dxfId="73" priority="23" stopIfTrue="1">
      <formula>IF(AND(OR($D$29="Yes",$D$29=""),$D$35=""),1,0)</formula>
    </cfRule>
  </conditionalFormatting>
  <conditionalFormatting sqref="D46:E46">
    <cfRule type="expression" dxfId="71" priority="9" stopIfTrue="1">
      <formula>$P$28=""</formula>
    </cfRule>
  </conditionalFormatting>
  <conditionalFormatting sqref="D47:E47">
    <cfRule type="expression" dxfId="70" priority="17" stopIfTrue="1">
      <formula>$P$29=""</formula>
    </cfRule>
  </conditionalFormatting>
  <conditionalFormatting sqref="D44">
    <cfRule type="expression" dxfId="69" priority="11" stopIfTrue="1">
      <formula>$P$32=""</formula>
    </cfRule>
  </conditionalFormatting>
  <conditionalFormatting sqref="D45">
    <cfRule type="expression" dxfId="68" priority="10" stopIfTrue="1">
      <formula>$P$33=""</formula>
    </cfRule>
  </conditionalFormatting>
  <conditionalFormatting sqref="D46">
    <cfRule type="expression" dxfId="67" priority="7" stopIfTrue="1">
      <formula>$P$34=""</formula>
    </cfRule>
    <cfRule type="expression" dxfId="66" priority="16" stopIfTrue="1">
      <formula>IF(AND(OR($D$28="Yes",$D$28=""),D46=""),1,0)</formula>
    </cfRule>
  </conditionalFormatting>
  <conditionalFormatting sqref="D47">
    <cfRule type="expression" dxfId="65" priority="8" stopIfTrue="1">
      <formula>$P$35=""</formula>
    </cfRule>
  </conditionalFormatting>
  <conditionalFormatting sqref="D44:E44">
    <cfRule type="expression" dxfId="64" priority="12" stopIfTrue="1">
      <formula>$P$26=""</formula>
    </cfRule>
    <cfRule type="expression" dxfId="63" priority="13" stopIfTrue="1">
      <formula>IF(AND(OR($D$26="Yes",$D$26=""),D44=""),1,0)</formula>
    </cfRule>
  </conditionalFormatting>
  <conditionalFormatting sqref="D45:E45">
    <cfRule type="expression" dxfId="62" priority="14" stopIfTrue="1">
      <formula>$P$39=""</formula>
    </cfRule>
    <cfRule type="expression" dxfId="61" priority="15" stopIfTrue="1">
      <formula>IF(AND(OR($D$27="Yes",$D$27=""),D45=""),1,0)</formula>
    </cfRule>
  </conditionalFormatting>
  <conditionalFormatting sqref="D47:E47">
    <cfRule type="expression" dxfId="60" priority="18" stopIfTrue="1">
      <formula>IF(AND(OR($D$29="Yes",$D$29=""),D47=""),1,0)</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7:J17">
    <cfRule type="expression" dxfId="3" priority="5" stopIfTrue="1">
      <formula>IF($D$17="",TRUE)</formula>
    </cfRule>
  </conditionalFormatting>
  <conditionalFormatting sqref="D18:J18">
    <cfRule type="expression" dxfId="2" priority="6" stopIfTrue="1">
      <formula>IF($D$18="",TRUE)</formula>
    </cfRule>
  </conditionalFormatting>
  <conditionalFormatting sqref="D20:J20">
    <cfRule type="expression" dxfId="1" priority="1" stopIfTrue="1">
      <formula>IF($D$20="",TRUE)</formula>
    </cfRule>
  </conditionalFormatting>
  <conditionalFormatting sqref="D21:J21">
    <cfRule type="expression" dxfId="0" priority="2"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E3D149D-28D4-47F4-BC6D-962446ED60A6}"/>
    <hyperlink ref="D20" r:id="rId4" xr:uid="{BE8C13D3-36F0-48B5-B586-1482FDDC40C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3" t="str">
        <f ca="1">OFFSET(L!$C$1,MATCH("Smelter List"&amp;ADDRESS(ROW(),COLUMN(),4),L!$A:$A,0)-1,SL,,)</f>
        <v>Link to "RMAP Conformant Smelter List"</v>
      </c>
      <c r="K2" s="434"/>
      <c r="L2" s="434"/>
      <c r="M2" s="434"/>
      <c r="N2" s="434"/>
      <c r="O2" s="434"/>
      <c r="P2" s="234"/>
      <c r="Q2" s="235"/>
      <c r="R2" s="236"/>
      <c r="S2" s="236"/>
      <c r="T2" s="236"/>
      <c r="U2" s="267"/>
      <c r="V2" s="267"/>
      <c r="W2" s="268"/>
      <c r="X2" s="267"/>
      <c r="Y2" s="267"/>
      <c r="Z2" s="267"/>
      <c r="AH2" s="176" t="s">
        <v>498</v>
      </c>
    </row>
    <row r="3" spans="1:34" s="269" customFormat="1" ht="243.95" customHeight="1">
      <c r="A3" s="204"/>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0"/>
      <c r="G3" s="436" t="str">
        <f ca="1">OFFSET(L!$C$1,MATCH("General"&amp;"Cpy",L!$A:$A,0)-1,SL,,)</f>
        <v>© 2020 Responsible Minerals Initiative. All rights reserved.</v>
      </c>
      <c r="H3" s="436"/>
      <c r="I3" s="437"/>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9" priority="38" stopIfTrue="1">
      <formula>IF(B586="",TRUE)</formula>
    </cfRule>
    <cfRule type="expression" dxfId="58" priority="49" stopIfTrue="1">
      <formula>IF(AND(COUNTIF(MetalSmelter,B586&amp;C586)=0,LEN(C586)&gt;0),TRUE,FALSE)</formula>
    </cfRule>
  </conditionalFormatting>
  <conditionalFormatting sqref="D586:D2504">
    <cfRule type="expression" dxfId="57" priority="32" stopIfTrue="1">
      <formula>IF(AND(LEN($C586)&gt;0,($C586&lt;&gt;"Smelter Not Listed")),1,0)</formula>
    </cfRule>
    <cfRule type="expression" dxfId="56" priority="57" stopIfTrue="1">
      <formula>IF(AND(D586="",$C586=$X$4),TRUE)</formula>
    </cfRule>
    <cfRule type="expression" dxfId="55" priority="58" stopIfTrue="1">
      <formula>IF(FIND("!",D586),TRUE)</formula>
    </cfRule>
  </conditionalFormatting>
  <conditionalFormatting sqref="G586:G2504">
    <cfRule type="expression" dxfId="54" priority="59" stopIfTrue="1">
      <formula>IF(FIND("Enter smelter details",G586),TRUE)</formula>
    </cfRule>
  </conditionalFormatting>
  <conditionalFormatting sqref="R586:R2505 E586:E2504">
    <cfRule type="expression" dxfId="53" priority="45" stopIfTrue="1">
      <formula>IF(AND(E586="",$C586=$X$4),TRUE)</formula>
    </cfRule>
    <cfRule type="expression" dxfId="52" priority="46" stopIfTrue="1">
      <formula>IF(FIND("!",E586),TRUE)</formula>
    </cfRule>
  </conditionalFormatting>
  <conditionalFormatting sqref="F586:F2504">
    <cfRule type="expression" dxfId="51" priority="36" stopIfTrue="1">
      <formula>IF(AND(LEN($A586)&gt;0,$A586&lt;&gt;$F586),TRUE,FALSE)</formula>
    </cfRule>
  </conditionalFormatting>
  <conditionalFormatting sqref="C586:C2504">
    <cfRule type="expression" dxfId="50" priority="35" stopIfTrue="1">
      <formula>IF(AND(B586&lt;&gt;"",C586=""),TRUE)</formula>
    </cfRule>
  </conditionalFormatting>
  <conditionalFormatting sqref="B21:B585 B5:B19">
    <cfRule type="expression" dxfId="49" priority="14" stopIfTrue="1">
      <formula>IF(B5="",TRUE)</formula>
    </cfRule>
    <cfRule type="expression" dxfId="48" priority="17" stopIfTrue="1">
      <formula>IF(AND(COUNTIF(MetalSmelter,B5&amp;C5)=0,LEN(C5)&gt;0),TRUE,FALSE)</formula>
    </cfRule>
  </conditionalFormatting>
  <conditionalFormatting sqref="D5:D19 D21:D585">
    <cfRule type="expression" dxfId="47" priority="11" stopIfTrue="1">
      <formula>IF(AND(LEN($C5)&gt;0,($C5&lt;&gt;"Smelter Not Listed")),1,0)</formula>
    </cfRule>
    <cfRule type="expression" dxfId="46" priority="18" stopIfTrue="1">
      <formula>IF(AND(D5="",$C5=$X$4),TRUE)</formula>
    </cfRule>
    <cfRule type="expression" dxfId="45" priority="19" stopIfTrue="1">
      <formula>IF(FIND("!",D5),TRUE)</formula>
    </cfRule>
  </conditionalFormatting>
  <conditionalFormatting sqref="G5:G19 G21:G585">
    <cfRule type="expression" dxfId="44" priority="20" stopIfTrue="1">
      <formula>IF(FIND("Enter smelter details",G5),TRUE)</formula>
    </cfRule>
  </conditionalFormatting>
  <conditionalFormatting sqref="R5:R585 E5:E19 E21:E585">
    <cfRule type="expression" dxfId="43" priority="15" stopIfTrue="1">
      <formula>IF(AND(E5="",$C5=$X$4),TRUE)</formula>
    </cfRule>
    <cfRule type="expression" dxfId="42" priority="16" stopIfTrue="1">
      <formula>IF(FIND("!",E5),TRUE)</formula>
    </cfRule>
  </conditionalFormatting>
  <conditionalFormatting sqref="F5:F19 F21:F585">
    <cfRule type="expression" dxfId="41" priority="13" stopIfTrue="1">
      <formula>IF(AND(LEN($A5)&gt;0,$A5&lt;&gt;$F5),TRUE,FALSE)</formula>
    </cfRule>
  </conditionalFormatting>
  <conditionalFormatting sqref="C21:C585 C5:C19">
    <cfRule type="expression" dxfId="40" priority="12" stopIfTrue="1">
      <formula>IF(AND(B5&lt;&gt;"",C5=""),TRUE)</formula>
    </cfRule>
  </conditionalFormatting>
  <conditionalFormatting sqref="B20">
    <cfRule type="expression" dxfId="39" priority="4" stopIfTrue="1">
      <formula>IF(B20="",TRUE)</formula>
    </cfRule>
    <cfRule type="expression" dxfId="38" priority="7" stopIfTrue="1">
      <formula>IF(AND(COUNTIF(MetalSmelter,B20&amp;C20)=0,LEN(C20)&gt;0),TRUE,FALSE)</formula>
    </cfRule>
  </conditionalFormatting>
  <conditionalFormatting sqref="D20">
    <cfRule type="expression" dxfId="37" priority="1" stopIfTrue="1">
      <formula>IF(AND(LEN($C20)&gt;0,($C20&lt;&gt;"Smelter Not Listed")),1,0)</formula>
    </cfRule>
    <cfRule type="expression" dxfId="36" priority="8" stopIfTrue="1">
      <formula>IF(AND(D20="",$C20=$X$4),TRUE)</formula>
    </cfRule>
    <cfRule type="expression" dxfId="35" priority="9" stopIfTrue="1">
      <formula>IF(FIND("!",D20),TRUE)</formula>
    </cfRule>
  </conditionalFormatting>
  <conditionalFormatting sqref="G20">
    <cfRule type="expression" dxfId="34" priority="10" stopIfTrue="1">
      <formula>IF(FIND("Enter smelter details",G20),TRUE)</formula>
    </cfRule>
  </conditionalFormatting>
  <conditionalFormatting sqref="E20">
    <cfRule type="expression" dxfId="33" priority="5" stopIfTrue="1">
      <formula>IF(AND(E20="",$C20=$X$4),TRUE)</formula>
    </cfRule>
    <cfRule type="expression" dxfId="32" priority="6" stopIfTrue="1">
      <formula>IF(FIND("!",E20),TRUE)</formula>
    </cfRule>
  </conditionalFormatting>
  <conditionalFormatting sqref="F20">
    <cfRule type="expression" dxfId="31" priority="3" stopIfTrue="1">
      <formula>IF(AND(LEN($A20)&gt;0,$A20&lt;&gt;$F20),TRUE,FALSE)</formula>
    </cfRule>
  </conditionalFormatting>
  <conditionalFormatting sqref="C20">
    <cfRule type="expression" dxfId="30"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7" sqref="B7"/>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Jonard Industries Corp.. DBA Jonard Tools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Edward Scirbona</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sales@jonard.com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914-793-0700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Edward Scirbona</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escirbona@jonard.com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44062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No</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9" priority="358" stopIfTrue="1">
      <formula>$H$56=0</formula>
    </cfRule>
  </conditionalFormatting>
  <conditionalFormatting sqref="B66">
    <cfRule type="expression" dxfId="28" priority="39" stopIfTrue="1">
      <formula>IF(F66=0,TRUE)</formula>
    </cfRule>
  </conditionalFormatting>
  <conditionalFormatting sqref="B67">
    <cfRule type="expression" dxfId="27" priority="35" stopIfTrue="1">
      <formula>IF(F67=0,TRUE)</formula>
    </cfRule>
  </conditionalFormatting>
  <conditionalFormatting sqref="B68:B69">
    <cfRule type="expression" dxfId="26" priority="31" stopIfTrue="1">
      <formula>IF(F68=0,TRUE)</formula>
    </cfRule>
  </conditionalFormatting>
  <conditionalFormatting sqref="C69">
    <cfRule type="expression" dxfId="25" priority="13" stopIfTrue="1">
      <formula>C69="Not Required"</formula>
    </cfRule>
    <cfRule type="expression" dxfId="24" priority="21" stopIfTrue="1">
      <formula>OR(C69="Complete",C69="填写",C69="記入",C69="완료",C69="Complétez",C69="Concluído",C69="Vollständig",C69="Completare",C69="Doldurun")</formula>
    </cfRule>
  </conditionalFormatting>
  <conditionalFormatting sqref="A69">
    <cfRule type="expression" dxfId="23" priority="14" stopIfTrue="1">
      <formula>C69="Not Required"</formula>
    </cfRule>
    <cfRule type="expression" dxfId="22"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1" priority="347" stopIfTrue="1">
      <formula>$F4=0</formula>
    </cfRule>
    <cfRule type="expression" dxfId="20" priority="348" stopIfTrue="1">
      <formula>$H4=0</formula>
    </cfRule>
    <cfRule type="expression" dxfId="19" priority="349" stopIfTrue="1">
      <formula>$H4=1</formula>
    </cfRule>
  </conditionalFormatting>
  <conditionalFormatting sqref="C69 A69">
    <cfRule type="expression" dxfId="18" priority="11" stopIfTrue="1">
      <formula>IF(AND($F$69=1,$G$69=1),TRUE,FALSE)</formula>
    </cfRule>
  </conditionalFormatting>
  <conditionalFormatting sqref="A29:A32">
    <cfRule type="expression" dxfId="17" priority="2" stopIfTrue="1">
      <formula>$F29=0</formula>
    </cfRule>
    <cfRule type="expression" dxfId="16" priority="3" stopIfTrue="1">
      <formula>$H29=0</formula>
    </cfRule>
    <cfRule type="expression" dxfId="15" priority="4" stopIfTrue="1">
      <formula>$H29=1</formula>
    </cfRule>
  </conditionalFormatting>
  <conditionalFormatting sqref="B65">
    <cfRule type="expression" dxfId="14" priority="1" stopIfTrue="1">
      <formula>IF(F65=0,TRUE)</formula>
    </cfRule>
  </conditionalFormatting>
  <conditionalFormatting sqref="A5:A13">
    <cfRule type="expression" dxfId="13" priority="49" stopIfTrue="1">
      <formula>$F5=0</formula>
    </cfRule>
    <cfRule type="expression" dxfId="12" priority="50" stopIfTrue="1">
      <formula>AND($F5=1,$G5=0)</formula>
    </cfRule>
    <cfRule type="expression" dxfId="11"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45"/>
    </row>
    <row r="2" spans="1:6">
      <c r="A2" s="29"/>
      <c r="B2" s="147"/>
      <c r="C2" s="147"/>
      <c r="D2"/>
      <c r="E2" s="30"/>
    </row>
    <row r="3" spans="1:6">
      <c r="A3" s="29"/>
      <c r="B3" s="147"/>
      <c r="C3" s="147"/>
      <c r="D3" s="147"/>
      <c r="E3" s="30"/>
    </row>
    <row r="4" spans="1:6" ht="15.75" customHeight="1">
      <c r="A4" s="29"/>
      <c r="B4" s="439" t="s">
        <v>921</v>
      </c>
      <c r="C4" s="439"/>
      <c r="D4" s="439"/>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2" t="str">
        <f ca="1">OFFSET(L!$C$1,MATCH("General"&amp;"Cpy",L!$A:$A,0)-1,SL,,)</f>
        <v>© 2020 Responsible Minerals Initiative. All rights reserved.</v>
      </c>
      <c r="C1001" s="442"/>
      <c r="D1001" s="442"/>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0" priority="21" stopIfTrue="1" operator="equal">
      <formula>"Yes"</formula>
    </cfRule>
  </conditionalFormatting>
  <conditionalFormatting sqref="K5">
    <cfRule type="cellIs" dxfId="9" priority="5" stopIfTrue="1" operator="equal">
      <formula>"Yes"</formula>
    </cfRule>
  </conditionalFormatting>
  <conditionalFormatting sqref="J293:J294">
    <cfRule type="cellIs" dxfId="8" priority="3" stopIfTrue="1" operator="equal">
      <formula>"Yes"</formula>
    </cfRule>
  </conditionalFormatting>
  <conditionalFormatting sqref="J353:J354">
    <cfRule type="cellIs" dxfId="7" priority="2" stopIfTrue="1" operator="equal">
      <formula>"Yes"</formula>
    </cfRule>
  </conditionalFormatting>
  <conditionalFormatting sqref="J484:J485">
    <cfRule type="cellIs" dxfId="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DeGirolamo</cp:lastModifiedBy>
  <cp:lastPrinted>2015-04-21T20:47:43Z</cp:lastPrinted>
  <dcterms:created xsi:type="dcterms:W3CDTF">2010-06-21T21:00:23Z</dcterms:created>
  <dcterms:modified xsi:type="dcterms:W3CDTF">2020-08-19T17:52:25Z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