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autoCompressPictures="0"/>
  <mc:AlternateContent xmlns:mc="http://schemas.openxmlformats.org/markup-compatibility/2006">
    <mc:Choice Requires="x15">
      <x15ac:absPath xmlns:x15ac="http://schemas.microsoft.com/office/spreadsheetml/2010/11/ac" url="O:\Administration\CONFLICT MINERAL DECLARATION\"/>
    </mc:Choice>
  </mc:AlternateContent>
  <xr:revisionPtr revIDLastSave="0" documentId="8_{E6DBDFB9-F668-455B-829B-909788D1AE22}" xr6:coauthVersionLast="43" xr6:coauthVersionMax="43" xr10:uidLastSave="{00000000-0000-0000-0000-000000000000}"/>
  <workbookProtection workbookPassword="E31B" lockStructure="1"/>
  <bookViews>
    <workbookView xWindow="-289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C5" i="6" s="1"/>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7" i="6"/>
  <c r="C12" i="6"/>
  <c r="C9" i="6"/>
  <c r="C11" i="6"/>
  <c r="C10" i="6"/>
  <c r="C8" i="6"/>
  <c r="C4" i="6"/>
  <c r="B38" i="6"/>
  <c r="G38" i="6" s="1"/>
  <c r="B33" i="6"/>
  <c r="G33" i="6" s="1"/>
  <c r="B43" i="6"/>
  <c r="B2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F63" i="6" s="1"/>
  <c r="B30" i="6"/>
  <c r="G30" i="6" s="1"/>
  <c r="F41" i="6"/>
  <c r="B41" i="6"/>
  <c r="G41" i="6" s="1"/>
  <c r="H41" i="6" s="1"/>
  <c r="G21" i="6"/>
  <c r="H21" i="6" s="1"/>
  <c r="B26" i="6"/>
  <c r="G26" i="6" s="1"/>
  <c r="H26" i="6" s="1"/>
  <c r="C26" i="6" s="1"/>
  <c r="B36" i="6"/>
  <c r="B46" i="6"/>
  <c r="G46" i="6" s="1"/>
  <c r="G31" i="6"/>
  <c r="H22" i="6"/>
  <c r="D22" i="6" s="1"/>
  <c r="G47" i="6"/>
  <c r="G42" i="6"/>
  <c r="K65" i="6"/>
  <c r="C65" i="6" s="1"/>
  <c r="G27" i="6"/>
  <c r="H27" i="6" s="1"/>
  <c r="G32" i="6"/>
  <c r="G43" i="6"/>
  <c r="G35" i="6"/>
  <c r="G28" i="6"/>
  <c r="G37" i="6"/>
  <c r="G48" i="6"/>
  <c r="F28" i="6"/>
  <c r="F50" i="6" s="1"/>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7" i="6" l="1"/>
  <c r="H47" i="6"/>
  <c r="F36" i="6"/>
  <c r="H36" i="6" s="1"/>
  <c r="K64" i="6"/>
  <c r="C64"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36" i="6" l="1"/>
  <c r="D36"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<sst xmlns="http://schemas.openxmlformats.org/spreadsheetml/2006/main" count="21604" uniqueCount="15500">
  <si>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</si>
  <si>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</si>
  <si>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</si>
  <si>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</si>
  <si>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</si>
  <si>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</si>
  <si>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</si>
  <si>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</si>
  <si>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</si>
  <si>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</si>
  <si>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</si>
  <si>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</si>
  <si>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</si>
  <si>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</si>
  <si>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</si>
  <si>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</si>
  <si>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</si>
  <si>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</si>
  <si>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</si>
  <si>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</si>
  <si>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</si>
  <si>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</si>
  <si>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</si>
  <si>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</si>
  <si>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</si>
  <si>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</si>
  <si>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</si>
  <si>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</si>
  <si>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</si>
  <si>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</si>
  <si>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</si>
  <si>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</si>
  <si>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</si>
  <si>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</si>
  <si>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</si>
  <si>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</si>
  <si>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</si>
  <si>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</si>
  <si>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</si>
  <si>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</si>
  <si>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</si>
  <si>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</si>
  <si>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</si>
  <si>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</si>
  <si>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</si>
  <si>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</si>
  <si>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</si>
  <si>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</si>
  <si>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</si>
  <si>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</si>
  <si>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</si>
  <si>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</si>
  <si>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</si>
  <si>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</si>
  <si>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</si>
  <si>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</si>
  <si>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</si>
  <si>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</si>
  <si>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</si>
  <si>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</si>
  <si>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</si>
  <si>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</si>
  <si>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</si>
  <si>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</si>
  <si>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</si>
  <si>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</si>
  <si>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</si>
  <si>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</si>
  <si>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</si>
  <si>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</si>
  <si>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</si>
  <si>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</si>
  <si>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</si>
  <si>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</si>
  <si>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</si>
  <si>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</si>
  <si>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</si>
  <si>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</si>
  <si>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</si>
  <si>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</si>
  <si>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</si>
  <si>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</si>
  <si>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</si>
  <si>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</si>
  <si>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</si>
  <si>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</si>
  <si>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</si>
  <si>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</si>
  <si>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</si>
  <si>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</si>
  <si>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</si>
  <si>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</si>
  <si>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</si>
  <si>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</si>
  <si>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</si>
  <si>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</si>
  <si>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</si>
  <si>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</si>
  <si>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</si>
  <si>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</si>
  <si>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</si>
  <si>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</si>
  <si>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</si>
  <si>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</si>
  <si>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</si>
  <si>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</si>
  <si>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</si>
  <si>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</si>
  <si>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</si>
  <si>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</si>
  <si>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</si>
  <si>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</si>
  <si>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</si>
  <si>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</si>
  <si>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</si>
  <si>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</si>
  <si>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</si>
  <si>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</si>
  <si>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</si>
  <si>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</si>
  <si>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</si>
  <si>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</si>
  <si>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</si>
  <si>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</si>
  <si>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</si>
  <si>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</si>
  <si>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</si>
  <si>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</si>
  <si>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</si>
  <si>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</si>
  <si>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</si>
  <si>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</si>
  <si>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</si>
  <si>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</si>
  <si>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</si>
  <si>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</si>
  <si>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</si>
  <si>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</si>
  <si>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</si>
  <si>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</si>
  <si>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</si>
  <si>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</si>
  <si>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</si>
  <si>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</si>
  <si>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</si>
  <si>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</si>
  <si>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</si>
  <si>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</si>
  <si>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</si>
  <si>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</si>
  <si>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</si>
  <si>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</si>
  <si>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</si>
  <si>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</si>
  <si>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</si>
  <si>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</si>
  <si>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</si>
  <si>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</si>
  <si>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</si>
  <si>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</si>
  <si>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</si>
  <si>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</si>
  <si>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</si>
  <si>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</si>
  <si>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</si>
  <si>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</si>
  <si>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</si>
  <si>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</si>
  <si>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</si>
  <si>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</si>
  <si>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</si>
  <si>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</si>
  <si>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</si>
  <si>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</si>
  <si>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</si>
  <si>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</si>
  <si>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</si>
  <si>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</si>
  <si>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</si>
  <si>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</si>
  <si>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</si>
  <si>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</si>
  <si>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</si>
  <si>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</si>
  <si>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</si>
  <si>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</si>
  <si>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</si>
  <si>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</si>
  <si>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</si>
  <si>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</si>
  <si>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</si>
  <si>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</si>
  <si>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</si>
  <si>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</si>
  <si>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</si>
  <si>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</si>
  <si>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</si>
  <si>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</si>
  <si>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</si>
  <si>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</si>
  <si>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</si>
  <si>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</si>
  <si>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</si>
  <si>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</si>
  <si>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</si>
  <si>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</si>
  <si>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</si>
  <si>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</si>
  <si>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</si>
  <si>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</si>
  <si>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</si>
  <si>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</si>
  <si>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</si>
  <si>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</si>
  <si>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</si>
  <si>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</si>
  <si>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</si>
  <si>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</si>
  <si>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</si>
  <si>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</si>
  <si>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</si>
  <si>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</si>
  <si>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</si>
  <si>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</si>
  <si>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</si>
  <si>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</si>
  <si>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</si>
  <si>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</si>
  <si>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</si>
  <si>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</si>
  <si>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</si>
  <si>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</si>
  <si>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</si>
  <si>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</si>
  <si>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</si>
  <si>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</si>
  <si>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</si>
  <si>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</si>
  <si>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</si>
  <si>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</si>
  <si>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</si>
  <si>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</si>
  <si>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</si>
  <si>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</si>
  <si>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</si>
  <si>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</si>
  <si>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</si>
  <si>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</si>
  <si>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</si>
  <si>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</si>
  <si>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</si>
  <si>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</si>
  <si>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</si>
  <si>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</si>
  <si>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</si>
  <si>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</si>
  <si>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</si>
  <si>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</si>
  <si>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</si>
  <si>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</si>
  <si>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</si>
  <si>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</si>
  <si>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</si>
  <si>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</si>
  <si>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</si>
  <si>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</si>
  <si>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</si>
  <si>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</si>
  <si>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</si>
  <si>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</si>
  <si>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</si>
  <si>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</si>
  <si>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</si>
  <si>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</si>
  <si>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</si>
  <si>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</si>
  <si>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</si>
  <si>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</si>
  <si>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</si>
  <si>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</si>
  <si>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</si>
  <si>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</si>
  <si>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</si>
  <si>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</si>
  <si>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</si>
  <si>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</si>
  <si>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</si>
  <si>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</si>
  <si>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</si>
  <si>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</si>
  <si>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</si>
  <si>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</si>
  <si>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</si>
  <si>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</si>
  <si>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</si>
  <si>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</si>
  <si>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</si>
  <si>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</si>
  <si>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</si>
  <si>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</si>
  <si>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</si>
  <si>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</si>
  <si>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</si>
  <si>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</si>
  <si>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</si>
  <si>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</si>
  <si>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</si>
  <si>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</si>
  <si>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</si>
  <si>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</si>
  <si>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</si>
  <si>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</si>
  <si>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</si>
  <si>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</si>
  <si>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</si>
  <si>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</si>
  <si>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</si>
  <si>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</si>
  <si>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</si>
  <si>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</si>
  <si>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</si>
  <si>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</si>
  <si>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</si>
  <si>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</si>
  <si>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</si>
  <si>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</si>
  <si>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</si>
  <si>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</si>
  <si>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</si>
  <si>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</si>
  <si>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</si>
  <si>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</si>
  <si>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</si>
  <si>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</si>
  <si>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</si>
  <si>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</si>
  <si>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</si>
  <si>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</si>
  <si>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</si>
  <si>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</si>
  <si>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</si>
  <si>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</si>
  <si>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</si>
  <si>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</si>
  <si>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</si>
  <si>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</si>
  <si>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</si>
  <si>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</si>
  <si>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</si>
  <si>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</si>
  <si>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</si>
  <si>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</si>
  <si>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</si>
  <si>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</si>
  <si>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</si>
  <si>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</si>
  <si>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</si>
  <si>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</si>
  <si>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</si>
  <si>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</si>
  <si>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</si>
  <si>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</si>
  <si>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</si>
  <si>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</si>
  <si>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</si>
  <si>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</si>
  <si>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</si>
  <si>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</si>
  <si>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</si>
  <si>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</si>
  <si>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</si>
  <si>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</si>
  <si>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</si>
  <si>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</si>
  <si>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</si>
  <si>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</si>
  <si>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</si>
  <si>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</si>
  <si>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</si>
  <si>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</si>
  <si>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</si>
  <si>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</si>
  <si>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</si>
  <si>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</si>
  <si>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</si>
  <si>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</si>
  <si>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</si>
  <si>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</si>
  <si>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</si>
  <si>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</si>
  <si>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</si>
  <si>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</si>
  <si>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</si>
  <si>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</si>
  <si>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</si>
  <si>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</si>
  <si>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</si>
  <si>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</si>
  <si>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</si>
  <si>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</si>
  <si>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</si>
  <si>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</si>
  <si>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</si>
  <si>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</si>
  <si>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</si>
  <si>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</si>
  <si>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</si>
  <si>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</si>
  <si>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</si>
  <si>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</si>
  <si>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</si>
  <si>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</si>
  <si>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</si>
  <si>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</si>
  <si>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</si>
  <si>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</si>
  <si>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</si>
  <si>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</si>
  <si>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</si>
  <si>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</si>
  <si>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</si>
  <si>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</si>
  <si>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</si>
  <si>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</si>
  <si>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</si>
  <si>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</si>
  <si>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</si>
  <si>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</si>
  <si>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</si>
  <si>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</si>
  <si>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</si>
  <si>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</si>
  <si>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</si>
  <si>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</si>
  <si>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</si>
  <si>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</si>
  <si>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</si>
  <si>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</si>
  <si>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</si>
  <si>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</si>
  <si>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</si>
  <si>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</si>
  <si>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</si>
  <si>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</si>
  <si>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</si>
  <si>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</si>
  <si>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</si>
  <si>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</si>
  <si>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</si>
  <si>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</si>
  <si>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</si>
  <si>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</si>
  <si>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</si>
  <si>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</si>
  <si>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</si>
  <si>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</si>
  <si>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</si>
  <si>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</si>
  <si>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</si>
  <si>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</si>
  <si>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</si>
  <si>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</si>
  <si>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</si>
  <si>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</si>
  <si>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</si>
  <si>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</si>
  <si>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</si>
  <si>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</si>
  <si>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</si>
  <si>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</si>
  <si>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</si>
  <si>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</si>
  <si>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</si>
  <si>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</si>
  <si>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</si>
  <si>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</si>
  <si>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</si>
  <si>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</si>
  <si>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</si>
  <si>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</si>
  <si>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</si>
  <si>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</si>
  <si>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</si>
  <si>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</si>
  <si>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</si>
  <si>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</si>
  <si>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</si>
  <si>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</si>
  <si>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</si>
  <si>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</si>
  <si>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</si>
  <si>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</si>
  <si>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</si>
  <si>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</si>
  <si>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</si>
  <si>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</si>
  <si>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</si>
  <si>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</si>
  <si>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</si>
  <si>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</si>
  <si>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</si>
  <si>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</si>
  <si>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</si>
  <si>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</si>
  <si>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</si>
  <si>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</si>
  <si>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</si>
  <si>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</si>
  <si>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</si>
  <si>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</si>
  <si>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</si>
  <si>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</si>
  <si>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</si>
  <si>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</si>
  <si>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</si>
  <si>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</si>
  <si>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</si>
  <si>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</si>
  <si>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</si>
  <si>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</si>
  <si>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</si>
  <si>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</si>
  <si>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</si>
  <si>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</si>
  <si>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</si>
  <si>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</si>
  <si>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</si>
  <si>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</si>
  <si>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</si>
  <si>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</si>
  <si>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</si>
  <si>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</si>
  <si>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</si>
  <si>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</si>
  <si>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</si>
  <si>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</si>
  <si>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</si>
  <si>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</si>
  <si>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</si>
  <si>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</si>
  <si>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</si>
  <si>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</si>
  <si>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</si>
  <si>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</si>
  <si>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</si>
  <si>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</si>
  <si>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</si>
  <si>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</si>
  <si>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</si>
  <si>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</si>
  <si>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</si>
  <si>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</si>
  <si>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</si>
  <si>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</si>
  <si>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</si>
  <si>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</si>
  <si>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</si>
  <si>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</si>
  <si>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</si>
  <si>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</si>
  <si>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</si>
  <si>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</si>
  <si>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</si>
  <si>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</si>
  <si>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</si>
  <si>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</si>
  <si>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</si>
  <si>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</si>
  <si>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</si>
  <si>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</si>
  <si>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</si>
  <si>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</si>
  <si>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</si>
  <si>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</si>
  <si>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</si>
  <si>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</si>
  <si>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</si>
  <si>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</si>
  <si>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</si>
  <si>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</si>
  <si>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</si>
  <si>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</si>
  <si>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</si>
  <si>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</si>
  <si>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</si>
  <si>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</si>
  <si>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</si>
  <si>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</si>
  <si>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</si>
  <si>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</si>
  <si>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</si>
  <si>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</si>
  <si>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</si>
  <si>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</si>
  <si>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</si>
  <si>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</si>
  <si>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</si>
  <si>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</si>
  <si>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</si>
  <si>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</si>
  <si>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</si>
  <si>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</si>
  <si>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</si>
  <si>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</si>
  <si>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</si>
  <si>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</si>
  <si>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</si>
  <si>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</si>
  <si>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</si>
  <si>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</si>
  <si>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</si>
  <si>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</si>
  <si>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</si>
  <si>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</si>
  <si>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</si>
  <si>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</si>
  <si>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</si>
  <si>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</si>
  <si>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</si>
  <si>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</si>
  <si>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</si>
  <si>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</si>
  <si>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</si>
  <si>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</si>
  <si>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</si>
  <si>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</si>
  <si>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</si>
  <si>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</si>
  <si>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</si>
  <si>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</si>
  <si>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</si>
  <si>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</si>
  <si>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</si>
  <si>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</si>
  <si>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</si>
  <si>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</si>
  <si>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</si>
  <si>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</si>
  <si>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</si>
  <si>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</si>
  <si>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</si>
  <si>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</si>
  <si>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</si>
  <si>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</si>
  <si>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</si>
  <si>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</si>
  <si>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</si>
  <si>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</si>
  <si>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</si>
  <si>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</si>
  <si>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</si>
  <si>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</si>
  <si>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</si>
  <si>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</si>
  <si>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</si>
  <si>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</si>
  <si>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</si>
  <si>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</si>
  <si>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</si>
  <si>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</si>
  <si>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</si>
  <si>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</si>
  <si>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</si>
  <si>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</si>
  <si>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</si>
  <si>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</si>
  <si>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</si>
  <si>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</si>
  <si>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</si>
  <si>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</si>
  <si>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</si>
  <si>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</si>
  <si>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</si>
  <si>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</si>
  <si>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</si>
  <si>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</si>
  <si>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</si>
  <si>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</si>
  <si>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</si>
  <si>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</si>
  <si>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</si>
  <si>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</si>
  <si>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</si>
  <si>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</si>
  <si>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</si>
  <si>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</si>
  <si>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</si>
  <si>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</si>
  <si>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</si>
  <si>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</si>
  <si>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</si>
  <si>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</si>
  <si>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</si>
  <si>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</si>
  <si>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</si>
  <si>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</si>
  <si>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</si>
  <si>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</si>
  <si>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</si>
  <si>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</si>
  <si>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</si>
  <si>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</si>
  <si>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</si>
  <si>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</si>
  <si>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</si>
  <si>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</si>
  <si>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</si>
  <si>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</si>
  <si>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</si>
  <si>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</si>
  <si>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</si>
  <si>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</si>
  <si>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</si>
  <si>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</si>
  <si>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</si>
  <si>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</si>
  <si>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</si>
  <si>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</si>
  <si>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</si>
  <si>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</si>
  <si>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</si>
  <si>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</si>
  <si>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</si>
  <si>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</si>
  <si>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</si>
  <si>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</si>
  <si>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</si>
  <si>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</si>
  <si>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</si>
  <si>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</si>
  <si>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</si>
  <si>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</si>
  <si>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</si>
  <si>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</si>
  <si>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</si>
  <si>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</si>
  <si>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</si>
  <si>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</si>
  <si>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</si>
  <si>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</si>
  <si>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</si>
  <si>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</si>
  <si>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</si>
  <si>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</si>
  <si>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</si>
  <si>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</si>
  <si>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</si>
  <si>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</si>
  <si>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</si>
  <si>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</si>
  <si>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</si>
  <si>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</si>
  <si>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</si>
  <si>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</si>
  <si>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</si>
  <si>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</si>
  <si>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</si>
  <si>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</si>
  <si>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</si>
  <si>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</si>
  <si>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</si>
  <si>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</si>
  <si>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</si>
  <si>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</si>
  <si>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</si>
  <si>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</si>
  <si>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</si>
  <si>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</si>
  <si>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</si>
  <si>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</si>
  <si>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</si>
  <si>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</si>
  <si>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</si>
  <si>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</si>
  <si>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</si>
  <si>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</si>
  <si>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</si>
  <si>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</si>
  <si>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</si>
  <si>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</si>
  <si>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</si>
  <si>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</si>
  <si>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</si>
  <si>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</si>
  <si>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</si>
  <si>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</si>
  <si>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</si>
  <si>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</si>
  <si>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</si>
  <si>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</si>
  <si>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</si>
  <si>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</si>
  <si>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</si>
  <si>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</si>
  <si>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</si>
  <si>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</si>
  <si>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</si>
  <si>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</si>
  <si>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</si>
  <si>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</si>
  <si>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</si>
  <si>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</si>
  <si>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</si>
  <si>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</si>
  <si>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</si>
  <si>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</si>
  <si>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</si>
  <si>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</si>
  <si>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</si>
  <si>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</si>
  <si>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</si>
  <si>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</si>
  <si>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</si>
  <si>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</si>
  <si>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</si>
  <si>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</si>
  <si>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</si>
  <si>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</si>
  <si>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</si>
  <si>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</si>
  <si>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</si>
  <si>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</si>
  <si>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</si>
  <si>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</si>
  <si>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</si>
  <si>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</si>
  <si>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</si>
  <si>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</si>
  <si>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</si>
  <si>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</si>
  <si>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</si>
  <si>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</si>
  <si>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</si>
  <si>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</si>
  <si>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</si>
  <si>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</si>
  <si>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</si>
  <si>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</si>
  <si>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</si>
  <si>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</si>
  <si>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</si>
  <si>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</si>
  <si>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</si>
  <si>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</si>
  <si>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</si>
  <si>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</si>
  <si>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</si>
  <si>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</si>
  <si>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</si>
  <si>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</si>
  <si>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</si>
  <si>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</si>
  <si>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</si>
  <si>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</si>
  <si>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</si>
  <si>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</si>
  <si>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</si>
  <si>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</si>
  <si>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</si>
  <si>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</si>
  <si>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</si>
  <si>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</si>
  <si>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</si>
  <si>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</si>
  <si>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</si>
  <si>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</si>
  <si>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</si>
  <si>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</si>
  <si>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</si>
  <si>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</si>
  <si>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</si>
  <si>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</si>
  <si>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</si>
  <si>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</si>
  <si>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</si>
  <si>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</si>
  <si>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</si>
  <si>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</si>
  <si>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</si>
  <si>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</si>
  <si>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</si>
  <si>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</si>
  <si>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</si>
  <si>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</si>
  <si>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</si>
  <si>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</si>
  <si>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</si>
  <si>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</si>
  <si>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</si>
  <si>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</si>
  <si>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</si>
  <si>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</si>
  <si>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</si>
  <si>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</si>
  <si>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</si>
  <si>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</si>
  <si>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</si>
  <si>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</si>
  <si>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</si>
  <si>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</si>
  <si>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</si>
  <si>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</si>
  <si>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</si>
  <si>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</si>
  <si>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</si>
  <si>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</si>
  <si>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</si>
  <si>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</si>
  <si>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</si>
  <si>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</si>
  <si>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</si>
  <si>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</si>
  <si>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</si>
  <si>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</si>
  <si>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</si>
  <si>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</si>
  <si>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</si>
  <si>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</si>
  <si>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</si>
  <si>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</si>
  <si>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</si>
  <si>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</si>
  <si>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</si>
  <si>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</si>
  <si>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</si>
  <si>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</si>
  <si>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</si>
  <si>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</si>
  <si>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</si>
  <si>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</si>
  <si>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</si>
  <si>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</si>
  <si>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</si>
  <si>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</si>
  <si>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</si>
  <si>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</si>
  <si>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</si>
  <si>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</si>
  <si>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</si>
  <si>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</si>
  <si>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</si>
  <si>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</si>
  <si>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</si>
  <si>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</si>
  <si>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</si>
  <si>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</si>
  <si>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</si>
  <si>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</si>
  <si>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</si>
  <si>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</si>
  <si>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</si>
  <si>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</si>
  <si>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</si>
  <si>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</si>
  <si>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</si>
  <si>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</si>
  <si>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</si>
  <si>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</si>
  <si>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</si>
  <si>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</si>
  <si>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</si>
  <si>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</si>
  <si>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</si>
  <si>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</si>
  <si>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</si>
  <si>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</si>
  <si>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</si>
  <si>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</si>
  <si>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</si>
  <si>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</si>
  <si>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</si>
  <si>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</si>
  <si>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</si>
  <si>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</si>
  <si>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</si>
  <si>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</si>
  <si>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</si>
  <si>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</si>
  <si>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</si>
  <si>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</si>
  <si>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</si>
  <si>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</si>
  <si>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</si>
  <si>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</si>
  <si>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</si>
  <si>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</si>
  <si>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</si>
  <si>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</si>
  <si>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</si>
  <si>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</si>
  <si>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</si>
  <si>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</si>
  <si>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</si>
  <si>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</si>
  <si>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</si>
  <si>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</si>
  <si>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</si>
  <si>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</si>
  <si>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</si>
  <si>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</si>
  <si>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</si>
  <si>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</si>
  <si>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</si>
  <si>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</si>
  <si>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</si>
  <si>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</si>
  <si>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</si>
  <si>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</si>
  <si>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</si>
  <si>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</si>
  <si>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</si>
  <si>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</si>
  <si>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</si>
  <si>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</si>
  <si>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</si>
  <si>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</si>
  <si>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</si>
  <si>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</si>
  <si>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</si>
  <si>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</si>
  <si>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</si>
  <si>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</si>
  <si>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</si>
  <si>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</si>
  <si>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</si>
  <si>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</si>
  <si>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</si>
  <si>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</si>
  <si>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</si>
  <si>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</si>
  <si>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</si>
  <si>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</si>
  <si>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</si>
  <si>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</si>
  <si>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</si>
  <si>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</si>
  <si>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</si>
  <si>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</si>
  <si>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</si>
  <si>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</si>
  <si>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</si>
  <si>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</si>
  <si>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</si>
  <si>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</si>
  <si>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</si>
  <si>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</si>
  <si>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</si>
  <si>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</si>
  <si>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</si>
  <si>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</si>
  <si>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</si>
  <si>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</si>
  <si>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</si>
  <si>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</si>
  <si>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</si>
  <si>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</si>
  <si>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</si>
  <si>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</si>
  <si>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</si>
  <si>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</si>
  <si>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</si>
  <si>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</si>
  <si>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</si>
  <si>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</si>
  <si>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</si>
  <si>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</si>
  <si>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</si>
  <si>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</si>
  <si>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</si>
  <si>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</si>
  <si>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</si>
  <si>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</si>
  <si>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</si>
  <si>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</si>
  <si>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</si>
  <si>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</si>
  <si>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</si>
  <si>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</si>
  <si>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</si>
  <si>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</si>
  <si>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</si>
  <si>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</si>
  <si>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</si>
  <si>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</si>
  <si>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</si>
  <si>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</si>
  <si>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</si>
  <si>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</si>
  <si>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</si>
  <si>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</si>
  <si>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</si>
  <si>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</si>
  <si>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</si>
  <si>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</si>
  <si>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</si>
  <si>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</si>
  <si>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</si>
  <si>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</si>
  <si>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</si>
  <si>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</si>
  <si>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</si>
  <si>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</si>
  <si>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</si>
  <si>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</si>
  <si>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</si>
  <si>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</si>
  <si>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</si>
  <si>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</si>
  <si>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</si>
  <si>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</si>
  <si>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</si>
  <si>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</si>
  <si>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</si>
  <si>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</si>
  <si>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</si>
  <si>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</si>
  <si>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</si>
  <si>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</si>
  <si>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</si>
  <si>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</si>
  <si>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</si>
  <si>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</si>
  <si>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</si>
  <si>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</si>
  <si>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</si>
  <si>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</si>
  <si>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</si>
  <si>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</si>
  <si>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</si>
  <si>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</si>
  <si>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</si>
  <si>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</si>
  <si>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</si>
  <si>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</si>
  <si>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</si>
  <si>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</si>
  <si>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</si>
  <si>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</si>
  <si>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</si>
  <si>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</si>
  <si>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</si>
  <si>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</si>
  <si>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</si>
  <si>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</si>
  <si>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</si>
  <si>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</si>
  <si>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</si>
  <si>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</si>
  <si>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</si>
  <si>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</si>
  <si>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</si>
  <si>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</si>
  <si>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</si>
  <si>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</si>
  <si>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</si>
  <si>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</si>
  <si>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</si>
  <si>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</si>
  <si>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</si>
  <si>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</si>
  <si>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</si>
  <si>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</si>
  <si>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</si>
  <si>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</si>
  <si>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</si>
  <si>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</si>
  <si>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</si>
  <si>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</si>
  <si>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</si>
  <si>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</si>
  <si>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</si>
  <si>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</si>
  <si>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</si>
  <si>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</si>
  <si>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</si>
  <si>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</si>
  <si>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</si>
  <si>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</si>
  <si>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</si>
  <si>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</si>
  <si>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</si>
  <si>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</si>
  <si>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</si>
  <si>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</si>
  <si>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</si>
  <si>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</si>
  <si>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</si>
  <si>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</si>
  <si>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</si>
  <si>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</si>
  <si>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</si>
  <si>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</si>
  <si>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</si>
  <si>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</si>
  <si>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</si>
  <si>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</si>
  <si>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</si>
  <si>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</si>
  <si>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</si>
  <si>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</si>
  <si>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</si>
  <si>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</si>
  <si>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</si>
  <si>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</si>
  <si>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</si>
  <si>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</si>
  <si>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</si>
  <si>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</si>
  <si>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</si>
  <si>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</si>
  <si>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</si>
  <si>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</si>
  <si>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</si>
  <si>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</si>
  <si>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</si>
  <si>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</si>
  <si>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</si>
  <si>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</si>
  <si>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</si>
  <si>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</si>
  <si>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</si>
  <si>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</si>
  <si>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</si>
  <si>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</si>
  <si>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</si>
  <si>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</si>
  <si>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</si>
  <si>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</si>
  <si>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</si>
  <si>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</si>
  <si>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</si>
  <si>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</si>
  <si>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</si>
  <si>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</si>
  <si>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</si>
  <si>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</si>
  <si>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</si>
  <si>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</si>
  <si>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</si>
  <si>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</si>
  <si>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</si>
  <si>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</si>
  <si>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</si>
  <si>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</si>
  <si>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</si>
  <si>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</si>
  <si>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</si>
  <si>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</si>
  <si>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</si>
  <si>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</si>
  <si>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</si>
  <si>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</si>
  <si>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</si>
  <si>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</si>
  <si>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</si>
  <si>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</si>
  <si>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</si>
  <si>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</si>
  <si>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</si>
  <si>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</si>
  <si>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</si>
  <si>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</si>
  <si>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</si>
  <si>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</si>
  <si>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</si>
  <si>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</si>
  <si>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</si>
  <si>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</si>
  <si>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</si>
  <si>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</si>
  <si>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</si>
  <si>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</si>
  <si>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</si>
  <si>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</si>
  <si>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</si>
  <si>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</si>
  <si>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</si>
  <si>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</si>
  <si>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</si>
  <si>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</si>
  <si>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</si>
  <si>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</si>
  <si>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</si>
  <si>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</si>
  <si>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</si>
  <si>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</si>
  <si>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</si>
  <si>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</si>
  <si>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</si>
  <si>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</si>
  <si>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</si>
  <si>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</si>
  <si>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</si>
  <si>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</si>
  <si>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</si>
  <si>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</si>
  <si>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</si>
  <si>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</si>
  <si>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</si>
  <si>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</si>
  <si>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</si>
  <si>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</si>
  <si>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</si>
  <si>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</si>
  <si>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</si>
  <si>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</si>
  <si>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</si>
  <si>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</si>
  <si>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</si>
  <si>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</si>
  <si>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</si>
  <si>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</si>
  <si>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</si>
  <si>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</si>
  <si>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</si>
  <si>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</si>
  <si>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</si>
  <si>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</si>
  <si>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</si>
  <si>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</si>
  <si>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</si>
  <si>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</si>
  <si>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</si>
  <si>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</si>
  <si>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</si>
  <si>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</si>
  <si>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</si>
  <si>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</si>
  <si>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</si>
  <si>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</si>
  <si>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</si>
  <si>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</si>
  <si>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</si>
  <si>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</si>
  <si>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</si>
  <si>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</si>
  <si>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</si>
  <si>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</si>
  <si>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</si>
  <si>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</si>
  <si>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</si>
  <si>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</si>
  <si>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</si>
  <si>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</si>
  <si>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</si>
  <si>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</si>
  <si>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</si>
  <si>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</si>
  <si>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</si>
  <si>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</si>
  <si>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</si>
  <si>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</si>
  <si>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</si>
  <si>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</si>
  <si>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</si>
  <si>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</si>
  <si>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</si>
  <si>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</si>
  <si>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</si>
  <si>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</si>
  <si>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</si>
  <si>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</si>
  <si>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</si>
  <si>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</si>
  <si>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</si>
  <si>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</si>
  <si>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</si>
  <si>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</si>
  <si>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</si>
  <si>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</si>
  <si>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</si>
  <si>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</si>
  <si>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</si>
  <si>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</si>
  <si>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</si>
  <si>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</si>
  <si>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</si>
  <si>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</si>
  <si>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</si>
  <si>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</si>
  <si>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</si>
  <si>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</si>
  <si>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</si>
  <si>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</si>
  <si>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</si>
  <si>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</si>
  <si>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</si>
  <si>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</si>
  <si>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</si>
  <si>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</si>
  <si>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</si>
  <si>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</si>
  <si>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</si>
  <si>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</si>
  <si>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</si>
  <si>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</si>
  <si>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</si>
  <si>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</si>
  <si>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</si>
  <si>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</si>
  <si>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</si>
  <si>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</si>
  <si>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</si>
  <si>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</si>
  <si>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</si>
  <si>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</si>
  <si>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</si>
  <si>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</si>
  <si>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</si>
  <si>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</si>
  <si>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</si>
  <si>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</si>
  <si>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</si>
  <si>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</si>
  <si>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</si>
  <si>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</si>
  <si>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</si>
  <si>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</si>
  <si>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</si>
  <si>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</si>
  <si>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</si>
  <si>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</si>
  <si>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</si>
  <si>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</si>
  <si>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</si>
  <si>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</si>
  <si>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</si>
  <si>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</si>
  <si>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</si>
  <si>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</si>
  <si>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</si>
  <si>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</si>
  <si>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</si>
  <si>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</si>
  <si>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</si>
  <si>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</si>
  <si>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</si>
  <si>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</si>
  <si>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</si>
  <si>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</si>
  <si>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</si>
  <si>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</si>
  <si>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</si>
  <si>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</si>
  <si>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</si>
  <si>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</si>
  <si>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</si>
  <si>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</si>
  <si>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</si>
  <si>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</si>
  <si>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</si>
  <si>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</si>
  <si>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</si>
  <si>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</si>
  <si>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</si>
  <si>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</si>
  <si>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</si>
  <si>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</si>
  <si>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</si>
  <si>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</si>
  <si>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</si>
  <si>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</si>
  <si>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</si>
  <si>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</si>
  <si>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</si>
  <si>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</si>
  <si>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</si>
  <si>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</si>
  <si>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</si>
  <si>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</si>
  <si>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</si>
  <si>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</si>
  <si>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</si>
  <si>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</si>
  <si>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</si>
  <si>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</si>
  <si>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</si>
  <si>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</si>
  <si>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</si>
  <si>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</si>
  <si>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</si>
  <si>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</si>
  <si>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</si>
  <si>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</si>
  <si>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</si>
  <si>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</si>
  <si>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</si>
  <si>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</si>
  <si>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</si>
  <si>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</si>
  <si>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</si>
  <si>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</si>
  <si>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</si>
  <si>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</si>
  <si>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</si>
  <si>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</si>
  <si>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</si>
  <si>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</si>
  <si>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</si>
  <si>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</si>
  <si>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</si>
  <si>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</si>
  <si>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</si>
  <si>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</si>
  <si>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</si>
  <si>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</si>
  <si>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</si>
  <si>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</si>
  <si>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</si>
  <si>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</si>
  <si>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</si>
  <si>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</si>
  <si>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</si>
  <si>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</si>
  <si>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</si>
  <si>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</si>
  <si>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</si>
  <si>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</si>
  <si>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</si>
  <si>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</si>
  <si>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</si>
  <si>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</si>
  <si>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</si>
  <si>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</si>
  <si>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</si>
  <si>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</si>
  <si>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</si>
  <si>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</si>
  <si>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</si>
  <si>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</si>
  <si>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</si>
  <si>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</si>
  <si>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</si>
  <si>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</si>
  <si>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</si>
  <si>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</si>
  <si>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</si>
  <si>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</si>
  <si>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</si>
  <si>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</si>
  <si>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</si>
  <si>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</si>
  <si>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</si>
  <si>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</si>
  <si>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</si>
  <si>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</si>
  <si>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</si>
  <si>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</si>
  <si>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</si>
  <si>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</si>
  <si>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</si>
  <si>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</si>
  <si>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</si>
  <si>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</si>
  <si>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</si>
  <si>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</si>
  <si>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</si>
  <si>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</si>
  <si>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</si>
  <si>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</si>
  <si>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</si>
  <si>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</si>
  <si>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</si>
  <si>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</si>
  <si>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</si>
  <si>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</si>
  <si>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</si>
  <si>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</si>
  <si>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</si>
  <si>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</si>
  <si>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</si>
  <si>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</si>
  <si>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</si>
  <si>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</si>
  <si>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</si>
  <si>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</si>
  <si>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</si>
  <si>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</si>
  <si>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</si>
  <si>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</si>
  <si>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</si>
  <si>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</si>
  <si>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</si>
  <si>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</si>
  <si>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</si>
  <si>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</si>
  <si>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</si>
  <si>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</si>
  <si>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</si>
  <si>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</si>
  <si>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</si>
  <si>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</si>
  <si>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</si>
  <si>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</si>
  <si>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</si>
  <si>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</si>
  <si>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</si>
  <si>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</si>
  <si>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</si>
  <si>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</si>
  <si>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</si>
  <si>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</si>
  <si>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</si>
  <si>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</si>
  <si>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</si>
  <si>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</si>
  <si>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</si>
  <si>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</si>
  <si>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</si>
  <si>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</si>
  <si>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</si>
  <si>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</si>
  <si>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</si>
  <si>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</si>
  <si>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</si>
  <si>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</si>
  <si>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</si>
  <si>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</si>
  <si>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</si>
  <si>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</si>
  <si>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</si>
  <si>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</si>
  <si>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</si>
  <si>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</si>
  <si>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</si>
  <si>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</si>
  <si>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</si>
  <si>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</si>
  <si>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</si>
  <si>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</si>
  <si>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</si>
  <si>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</si>
  <si>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</si>
  <si>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</si>
  <si>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</si>
  <si>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</si>
  <si>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</si>
  <si>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</si>
  <si>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</si>
  <si>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</si>
  <si>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</si>
  <si>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</si>
  <si>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</si>
  <si>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</si>
  <si>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</si>
  <si>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</si>
  <si>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</si>
  <si>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</si>
  <si>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</si>
  <si>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</si>
  <si>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</si>
  <si>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</si>
  <si>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</si>
  <si>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</si>
  <si>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</si>
  <si>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</si>
  <si>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</si>
  <si>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</si>
  <si>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</si>
  <si>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</si>
  <si>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</si>
  <si>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</si>
  <si>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</si>
  <si>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</si>
  <si>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</si>
  <si>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</si>
  <si>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</si>
  <si>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</si>
  <si>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</si>
  <si>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</si>
  <si>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</si>
  <si>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</si>
  <si>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</si>
  <si>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</si>
  <si>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</si>
  <si>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</si>
  <si>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</si>
  <si>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</si>
  <si>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</si>
  <si>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</si>
  <si>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</si>
  <si>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</si>
  <si>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</si>
  <si>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</si>
  <si>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</si>
  <si>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</si>
  <si>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</si>
  <si>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</si>
  <si>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</si>
  <si>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</si>
  <si>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</si>
  <si>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</si>
  <si>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</si>
  <si>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</si>
  <si>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</si>
  <si>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</si>
  <si>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</si>
  <si>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</si>
  <si>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</si>
  <si>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</si>
  <si>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</si>
  <si>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</si>
  <si>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</si>
  <si>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</si>
  <si>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</si>
  <si>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</si>
  <si>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</si>
  <si>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</si>
  <si>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</si>
  <si>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</si>
  <si>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</si>
  <si>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</si>
  <si>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</si>
  <si>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</si>
  <si>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</si>
  <si>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</si>
  <si>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</si>
  <si>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</si>
  <si>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</si>
  <si>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</si>
  <si>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</si>
  <si>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</si>
  <si>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</si>
  <si>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</si>
  <si>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</si>
  <si>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</si>
  <si>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</si>
  <si>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</si>
  <si>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</si>
  <si>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</si>
  <si>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</si>
  <si>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</si>
  <si>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</si>
  <si>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</si>
  <si>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</si>
  <si>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</si>
  <si>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</si>
  <si>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</si>
  <si>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</si>
  <si>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</si>
  <si>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</si>
  <si>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</si>
  <si>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</si>
  <si>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</si>
  <si>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</si>
  <si>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</si>
  <si>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</si>
  <si>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</si>
  <si>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</si>
  <si>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</si>
  <si>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</si>
  <si>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</si>
  <si>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</si>
  <si>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</si>
  <si>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</si>
  <si>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</si>
  <si>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</si>
  <si>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</si>
  <si>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</si>
  <si>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</si>
  <si>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</si>
  <si>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</si>
  <si>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</si>
  <si>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</si>
  <si>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</si>
  <si>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</si>
  <si>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</si>
  <si>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</si>
  <si>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</si>
  <si>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</si>
  <si>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</si>
  <si>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</si>
  <si>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</si>
  <si>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</si>
  <si>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</si>
  <si>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</si>
  <si>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</si>
  <si>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</si>
  <si>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</si>
  <si>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</si>
  <si>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</si>
  <si>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</si>
  <si>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</si>
  <si>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</si>
  <si>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</si>
  <si>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</si>
  <si>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</si>
  <si>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</si>
  <si>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</si>
  <si>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</si>
  <si>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</si>
  <si>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</si>
  <si>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</si>
  <si>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</si>
  <si>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</si>
  <si>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</si>
  <si>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</si>
  <si>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</si>
  <si>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</si>
  <si>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</si>
  <si>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</si>
  <si>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</si>
  <si>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</si>
  <si>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</si>
  <si>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</si>
  <si>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</si>
  <si>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</si>
  <si>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</si>
  <si>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</si>
  <si>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</si>
  <si>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</si>
  <si>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</si>
  <si>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</si>
  <si>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</si>
  <si>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</si>
  <si>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</si>
  <si>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</si>
  <si>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</si>
  <si>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</si>
  <si>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</si>
  <si>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</si>
  <si>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</si>
  <si>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</si>
  <si>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</si>
  <si>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</si>
  <si>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</si>
  <si>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</si>
  <si>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</si>
  <si>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</si>
  <si>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</si>
  <si>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</si>
  <si>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</si>
  <si>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</si>
  <si>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</si>
  <si>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</si>
  <si>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</si>
  <si>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</si>
  <si>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</si>
  <si>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</si>
  <si>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</si>
  <si>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</si>
  <si>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</si>
  <si>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</si>
  <si>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</si>
  <si>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</si>
  <si>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</si>
  <si>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</si>
  <si>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</si>
  <si>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</si>
  <si>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</si>
  <si>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</si>
  <si>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</si>
  <si>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</si>
  <si>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</si>
  <si>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</si>
  <si>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</si>
  <si>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</si>
  <si>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</si>
  <si>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</si>
  <si>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</si>
  <si>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</si>
  <si>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</si>
  <si>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</si>
  <si>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</si>
  <si>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</si>
  <si>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</si>
  <si>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</si>
  <si>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</si>
  <si>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</si>
  <si>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</si>
  <si>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</si>
  <si>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</si>
  <si>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</si>
  <si>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</si>
  <si>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</si>
  <si>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</si>
  <si>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</si>
  <si>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</si>
  <si>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</si>
  <si>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</si>
  <si>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</si>
  <si>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</si>
  <si>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</si>
  <si>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</si>
  <si>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</si>
  <si>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</si>
  <si>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</si>
  <si>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</si>
  <si>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</si>
  <si>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</si>
  <si>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</si>
  <si>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</si>
  <si>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</si>
  <si>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</si>
  <si>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</si>
  <si>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</si>
  <si>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</si>
  <si>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</si>
  <si>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</si>
  <si>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</si>
  <si>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</si>
  <si>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</si>
  <si>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</si>
  <si>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</si>
  <si>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</si>
  <si>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</si>
  <si>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</si>
  <si>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</si>
  <si>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</si>
  <si>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</si>
  <si>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</si>
  <si>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</si>
  <si>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</si>
  <si>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</si>
  <si>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</si>
  <si>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</si>
  <si>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</si>
  <si>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</si>
  <si>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</si>
  <si>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</si>
  <si>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</si>
  <si>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</si>
  <si>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</si>
  <si>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</si>
  <si>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</si>
  <si>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</si>
  <si>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</si>
  <si>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</si>
  <si>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</si>
  <si>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</si>
  <si>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</si>
  <si>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</si>
  <si>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</si>
  <si>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</si>
  <si>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</si>
  <si>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</si>
  <si>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</si>
  <si>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</si>
  <si>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</si>
  <si>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</si>
  <si>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</si>
  <si>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</si>
  <si>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</si>
  <si>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</si>
  <si>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</si>
  <si>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</si>
  <si>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</si>
  <si>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</si>
  <si>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</si>
  <si>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</si>
  <si>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</si>
  <si>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</si>
  <si>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</si>
  <si>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</si>
  <si>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</si>
  <si>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</si>
  <si>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</si>
  <si>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</si>
  <si>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</si>
  <si>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</si>
  <si>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</si>
  <si>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</si>
  <si>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</si>
  <si>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</si>
  <si>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</si>
  <si>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</si>
  <si>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</si>
  <si>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</si>
  <si>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</si>
  <si>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</si>
  <si>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</si>
  <si>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</si>
  <si>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</si>
  <si>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</si>
  <si>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</si>
  <si>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</si>
  <si>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</si>
  <si>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</si>
  <si>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</si>
  <si>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</si>
  <si>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</si>
  <si>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</si>
  <si>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</si>
  <si>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</si>
  <si>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</si>
  <si>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</si>
  <si>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</si>
  <si>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</si>
  <si>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</si>
  <si>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</si>
  <si>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</si>
  <si>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</si>
  <si>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</si>
  <si>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</si>
  <si>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</si>
  <si>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</si>
  <si>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</si>
  <si>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</si>
  <si>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</si>
  <si>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</si>
  <si>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</si>
  <si>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</si>
  <si>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</si>
  <si>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</si>
  <si>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</si>
  <si>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</si>
  <si>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</si>
  <si>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</si>
  <si>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</si>
  <si>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</si>
  <si>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</si>
  <si>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</si>
  <si>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</si>
  <si>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</si>
  <si>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</si>
  <si>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</si>
  <si>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</si>
  <si>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</si>
  <si>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</si>
  <si>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</si>
  <si>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</si>
  <si>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</si>
  <si>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</si>
  <si>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</si>
  <si>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</si>
  <si>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</si>
  <si>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</si>
  <si>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</si>
  <si>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</si>
  <si>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</si>
  <si>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</si>
  <si>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</si>
  <si>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</si>
  <si>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</si>
  <si>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</si>
  <si>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</si>
  <si>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</si>
  <si>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</si>
  <si>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</si>
  <si>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</si>
  <si>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</si>
  <si>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</si>
  <si>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</si>
  <si>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</si>
  <si>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</si>
  <si>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</si>
  <si>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</si>
  <si>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</si>
  <si>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</si>
  <si>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</si>
  <si>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</si>
  <si>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</si>
  <si>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</si>
  <si>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</si>
  <si>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</si>
  <si>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</si>
  <si>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</si>
  <si>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</si>
  <si>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</si>
  <si>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</si>
  <si>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</si>
  <si>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</si>
  <si>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</si>
  <si>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</si>
  <si>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</si>
  <si>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</si>
  <si>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</si>
  <si>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</si>
  <si>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</si>
  <si>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</si>
  <si>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</si>
  <si>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</si>
  <si>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</si>
  <si>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</si>
  <si>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</si>
  <si>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</si>
  <si>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</si>
  <si>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</si>
  <si>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</si>
  <si>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</si>
  <si>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</si>
  <si>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</si>
  <si>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</si>
  <si>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</si>
  <si>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</si>
  <si>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</si>
  <si>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</si>
  <si>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</si>
  <si>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</si>
  <si>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</si>
  <si>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</si>
  <si>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</si>
  <si>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</si>
  <si>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</si>
  <si>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</si>
  <si>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</si>
  <si>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</si>
  <si>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</si>
  <si>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</si>
  <si>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</si>
  <si>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</si>
  <si>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</si>
  <si>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</si>
  <si>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</si>
  <si>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</si>
  <si>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</si>
  <si>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</si>
  <si>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</si>
  <si>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</si>
  <si>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</si>
  <si>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</si>
  <si>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</si>
  <si>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</si>
  <si>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</si>
  <si>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</si>
  <si>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</si>
  <si>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</si>
  <si>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</si>
  <si>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</si>
  <si>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</si>
  <si>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</si>
  <si>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</si>
  <si>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</si>
  <si>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</si>
  <si>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</si>
  <si>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</si>
  <si>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</si>
  <si>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</si>
  <si>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</si>
  <si>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</si>
  <si>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</si>
  <si>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</si>
  <si>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</si>
  <si>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</si>
  <si>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</si>
  <si>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</si>
  <si>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</si>
  <si>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</si>
  <si>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</si>
  <si>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</si>
  <si>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</si>
  <si>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</si>
  <si>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</si>
  <si>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</si>
  <si>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</si>
  <si>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</si>
  <si>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</si>
  <si>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</si>
  <si>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</si>
  <si>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</si>
  <si>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</si>
  <si>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</si>
  <si>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</si>
  <si>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</si>
  <si>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</si>
  <si>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</si>
  <si>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</si>
  <si>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</si>
  <si>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</si>
  <si>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</si>
  <si>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</si>
  <si>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</si>
  <si>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</si>
  <si>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</si>
  <si>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</si>
  <si>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</si>
  <si>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</si>
  <si>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</si>
  <si>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</si>
  <si>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</si>
  <si>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</si>
  <si>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</si>
  <si>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</si>
  <si>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</si>
  <si>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</si>
  <si>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</si>
  <si>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</si>
  <si>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</si>
  <si>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</si>
  <si>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</si>
  <si>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</si>
  <si>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</si>
  <si>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</si>
  <si>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</si>
  <si>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</si>
  <si>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</si>
  <si>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</si>
  <si>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</si>
  <si>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</si>
  <si>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</si>
  <si>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</si>
  <si>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</si>
  <si>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</si>
  <si>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</si>
  <si>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</si>
  <si>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</si>
  <si>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</si>
  <si>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</si>
  <si>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</si>
  <si>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</si>
  <si>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</si>
  <si>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</si>
  <si>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</si>
  <si>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</si>
  <si>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</si>
  <si>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</si>
  <si>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</si>
  <si>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</si>
  <si>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</si>
  <si>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</si>
  <si>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</si>
  <si>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</si>
  <si>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</si>
  <si>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</si>
  <si>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</si>
  <si>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</si>
  <si>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</si>
  <si>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</si>
  <si>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</si>
  <si>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</si>
  <si>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</si>
  <si>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</si>
  <si>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</si>
  <si>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</si>
  <si>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</si>
  <si>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</si>
  <si>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</si>
  <si>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</si>
  <si>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</si>
  <si>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</si>
  <si>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</si>
  <si>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</si>
  <si>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</si>
  <si>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</si>
  <si>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</si>
  <si>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</si>
  <si>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</si>
  <si>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</si>
  <si>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</si>
  <si>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</si>
  <si>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</si>
  <si>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</si>
  <si>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</si>
  <si>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</si>
  <si>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</si>
  <si>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</si>
  <si>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</si>
  <si>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</si>
  <si>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</si>
  <si>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</si>
  <si>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</si>
  <si>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</si>
  <si>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</si>
  <si>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</si>
  <si>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</si>
  <si>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</si>
  <si>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</si>
  <si>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</si>
  <si>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</si>
  <si>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</si>
  <si>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</si>
  <si>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</si>
  <si>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</si>
  <si>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</si>
  <si>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</si>
  <si>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</si>
  <si>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</si>
  <si>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</si>
  <si>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</si>
  <si>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</si>
  <si>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</si>
  <si>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</si>
  <si>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</si>
  <si>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</si>
  <si>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</si>
  <si>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</si>
  <si>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</si>
  <si>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</si>
  <si>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</si>
  <si>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</si>
  <si>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</si>
  <si>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</si>
  <si>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</si>
  <si>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</si>
  <si>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</si>
  <si>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</si>
  <si>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</si>
  <si>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</si>
  <si>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</si>
  <si>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</si>
  <si>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</si>
  <si>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</si>
  <si>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</si>
  <si>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</si>
  <si>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</si>
  <si>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</si>
  <si>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</si>
  <si>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</si>
  <si>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</si>
  <si>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</si>
  <si>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</si>
  <si>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</si>
  <si>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</si>
  <si>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</si>
  <si>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</si>
  <si>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</si>
  <si>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</si>
  <si>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</si>
  <si>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</si>
  <si>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</si>
  <si>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</si>
  <si>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</si>
  <si>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</si>
  <si>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</si>
  <si>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</si>
  <si>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</si>
  <si>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</si>
  <si>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</si>
  <si>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</si>
  <si>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</si>
  <si>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</si>
  <si>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</si>
  <si>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</si>
  <si>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</si>
  <si>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</si>
  <si>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</si>
  <si>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</si>
  <si>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</si>
  <si>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</si>
  <si>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</si>
  <si>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</si>
  <si>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</si>
  <si>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</si>
  <si>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</si>
  <si>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</si>
  <si>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</si>
  <si>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</si>
  <si>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</si>
  <si>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</si>
  <si>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</si>
  <si>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</si>
  <si>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</si>
  <si>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</si>
  <si>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</si>
  <si>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</si>
  <si>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</si>
  <si>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</si>
  <si>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</si>
  <si>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</si>
  <si>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</si>
  <si>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</si>
  <si>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</si>
  <si>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</si>
  <si>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</si>
  <si>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</si>
  <si>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</si>
  <si>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</si>
  <si>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</si>
  <si>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</si>
  <si>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</si>
  <si>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</si>
  <si>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</si>
  <si>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</si>
  <si>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</si>
  <si>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</si>
  <si>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</si>
  <si>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</si>
  <si>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</si>
  <si>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</si>
  <si>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</si>
  <si>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</si>
  <si>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</si>
  <si>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</si>
  <si>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</si>
  <si>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</si>
  <si>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</si>
  <si>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</si>
  <si>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</si>
  <si>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</si>
  <si>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</si>
  <si>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</si>
  <si>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</si>
  <si>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</si>
  <si>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</si>
  <si>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</si>
  <si>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</si>
  <si>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</si>
  <si>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</si>
  <si>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</si>
  <si>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</si>
  <si>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</si>
  <si>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</si>
  <si>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</si>
  <si>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</si>
  <si>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</si>
  <si>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</si>
  <si>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</si>
  <si>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</si>
  <si>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</si>
  <si>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</si>
  <si>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</si>
  <si>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</si>
  <si>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</si>
  <si>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</si>
  <si>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</si>
  <si>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</si>
  <si>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</si>
  <si>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</si>
  <si>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</si>
  <si>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</si>
  <si>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</si>
  <si>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</si>
  <si>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</si>
  <si>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</si>
  <si>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</si>
  <si>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</si>
  <si>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</si>
  <si>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</si>
  <si>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</si>
  <si>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</si>
  <si>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</si>
  <si>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</si>
  <si>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</si>
  <si>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</si>
  <si>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</si>
  <si>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</si>
  <si>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</si>
  <si>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</si>
  <si>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</si>
  <si>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</si>
  <si>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</si>
  <si>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</si>
  <si>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</si>
  <si>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</si>
  <si>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</si>
  <si>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</si>
  <si>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</si>
  <si>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</si>
  <si>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</si>
  <si>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</si>
  <si>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</si>
  <si>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</si>
  <si>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</si>
  <si>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</si>
  <si>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</si>
  <si>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</si>
  <si>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</si>
  <si>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</si>
  <si>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</si>
  <si>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</si>
  <si>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</si>
  <si>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</si>
  <si>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</si>
  <si>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</si>
  <si>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</si>
  <si>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</si>
  <si>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</si>
  <si>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</si>
  <si>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</si>
  <si>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</si>
  <si>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</si>
  <si>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</si>
  <si>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</si>
  <si>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</si>
  <si>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</si>
  <si>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</si>
  <si>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</si>
  <si>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</si>
  <si>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</si>
  <si>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</si>
  <si>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</si>
  <si>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</si>
  <si>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</si>
  <si>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</si>
  <si>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</si>
  <si>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</si>
  <si>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</si>
  <si>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</si>
  <si>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</si>
  <si>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</si>
  <si>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</si>
  <si>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</si>
  <si>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</si>
  <si>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</si>
  <si>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</si>
  <si>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</si>
  <si>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</si>
  <si>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</si>
  <si>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</si>
  <si>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</si>
  <si>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</si>
  <si>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</si>
  <si>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</si>
  <si>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</si>
  <si>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</si>
  <si>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</si>
  <si>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</si>
  <si>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</si>
  <si>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</si>
  <si>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</si>
  <si>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</si>
  <si>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</si>
  <si>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</si>
  <si>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</si>
  <si>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</si>
  <si>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</si>
  <si>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</si>
  <si>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</si>
  <si>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</si>
  <si>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</si>
  <si>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</si>
  <si>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</si>
  <si>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</si>
  <si>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</si>
  <si>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</si>
  <si>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</si>
  <si>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</si>
  <si>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</si>
  <si>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</si>
  <si>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</si>
  <si>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</si>
  <si>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</si>
  <si>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</si>
  <si>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</si>
  <si>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</si>
  <si>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</si>
  <si>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</si>
  <si>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</si>
  <si>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</si>
  <si>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</si>
  <si>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</si>
  <si>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</si>
  <si>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</si>
  <si>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</si>
  <si>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</si>
  <si>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</si>
  <si>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</si>
  <si>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</si>
  <si>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</si>
  <si>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</si>
  <si>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</si>
  <si>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</si>
  <si>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</si>
  <si>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</si>
  <si>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</si>
  <si>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</si>
  <si>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</si>
  <si>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</si>
  <si>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</si>
  <si>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</si>
  <si>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</si>
  <si>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</si>
  <si>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</si>
  <si>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</si>
  <si>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</si>
  <si>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</si>
  <si>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</si>
  <si>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</si>
  <si>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</si>
  <si>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</si>
  <si>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</si>
  <si>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</si>
  <si>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</si>
  <si>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</si>
  <si>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</si>
  <si>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</si>
  <si>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</si>
  <si>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</si>
  <si>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</si>
  <si>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</si>
  <si>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</si>
  <si>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</si>
  <si>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</si>
  <si>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</si>
  <si>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</si>
  <si>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</si>
  <si>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</si>
  <si>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</si>
  <si>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</si>
  <si>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</si>
  <si>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</si>
  <si>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</si>
  <si>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</si>
  <si>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</si>
  <si>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</si>
  <si>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</si>
  <si>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</si>
  <si>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</si>
  <si>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</si>
  <si>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</si>
  <si>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</si>
  <si>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</si>
  <si>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</si>
  <si>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</si>
  <si>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</si>
  <si>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</si>
  <si>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</si>
  <si>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</si>
  <si>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</si>
  <si>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</si>
  <si>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</si>
  <si>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</si>
  <si>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</si>
  <si>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</si>
  <si>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</si>
  <si>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</si>
  <si>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</si>
  <si>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</si>
  <si>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</si>
  <si>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</si>
  <si>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</si>
  <si>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</si>
  <si>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</si>
  <si>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</si>
  <si>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</si>
  <si>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</si>
  <si>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</si>
  <si>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</si>
  <si>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</si>
  <si>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</si>
  <si>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</si>
  <si>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</si>
  <si>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</si>
  <si>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</si>
  <si>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</si>
  <si>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</si>
  <si>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</si>
  <si>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</si>
  <si>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</si>
  <si>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</si>
  <si>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</si>
  <si>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</si>
  <si>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</si>
  <si>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</si>
  <si>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</si>
  <si>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</si>
  <si>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</si>
  <si>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</si>
  <si>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</si>
  <si>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</si>
  <si>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</si>
  <si>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</si>
  <si>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</si>
  <si>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</si>
  <si>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</si>
  <si>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</si>
  <si>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</si>
  <si>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</si>
  <si>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</si>
  <si>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</si>
  <si>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</si>
  <si>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</si>
  <si>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</si>
  <si>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</si>
  <si>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</si>
  <si>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</si>
  <si>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</si>
  <si>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</si>
  <si>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</si>
  <si>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</si>
  <si>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</si>
  <si>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</si>
  <si>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</si>
  <si>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</si>
  <si>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</si>
  <si>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</si>
  <si>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</si>
  <si>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</si>
  <si>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</si>
  <si>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</si>
  <si>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</si>
  <si>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</si>
  <si>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</si>
  <si>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</si>
  <si>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</si>
  <si>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</si>
  <si>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</si>
  <si>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</si>
  <si>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</si>
  <si>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</si>
  <si>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</si>
  <si>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</si>
  <si>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</si>
  <si>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</si>
  <si>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</si>
  <si>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</si>
  <si>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</si>
  <si>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</si>
  <si>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</si>
  <si>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</si>
  <si>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</si>
  <si>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</si>
  <si>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</si>
  <si>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</si>
  <si>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</si>
  <si>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</si>
  <si>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</si>
  <si>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</si>
  <si>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</si>
  <si>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</si>
  <si>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</si>
  <si>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</si>
  <si>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</si>
  <si>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</si>
  <si>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</si>
  <si>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</si>
  <si>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</si>
  <si>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</si>
  <si>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</si>
  <si>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</si>
  <si>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</si>
  <si>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</si>
  <si>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</si>
  <si>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</si>
  <si>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</si>
  <si>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</si>
  <si>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</si>
  <si>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</si>
  <si>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</si>
  <si>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</si>
  <si>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</si>
  <si>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</si>
  <si>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</si>
  <si>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</si>
  <si>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</si>
  <si>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</si>
  <si>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</si>
  <si>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</si>
  <si>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</si>
  <si>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</si>
  <si>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</si>
  <si>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</si>
  <si>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</si>
  <si>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</si>
  <si>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</si>
  <si>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</si>
  <si>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</si>
  <si>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</si>
  <si>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</si>
  <si>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</si>
  <si>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</si>
  <si>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</si>
  <si>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</si>
  <si>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</si>
  <si>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</si>
  <si>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</si>
  <si>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</si>
  <si>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</si>
  <si>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</si>
  <si>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</si>
  <si>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</si>
  <si>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</si>
  <si>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</si>
  <si>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</si>
  <si>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</si>
  <si>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</si>
  <si>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</si>
  <si>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</si>
  <si>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</si>
  <si>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</si>
  <si>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</si>
  <si>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</si>
  <si>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</si>
  <si>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</si>
  <si>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</si>
  <si>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</si>
  <si>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</si>
  <si>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</si>
  <si>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</si>
  <si>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</si>
  <si>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</si>
  <si>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</si>
  <si>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</si>
  <si>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</si>
  <si>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</si>
  <si>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</si>
  <si>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</si>
  <si>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</si>
  <si>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</si>
  <si>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</si>
  <si>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</si>
  <si>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</si>
  <si>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</si>
  <si>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</si>
  <si>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</si>
  <si>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</si>
  <si>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</si>
  <si>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</si>
  <si>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</si>
  <si>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</si>
  <si>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</si>
  <si>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</si>
  <si>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</si>
  <si>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</si>
  <si>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</si>
  <si>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</si>
  <si>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</si>
  <si>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</si>
  <si>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</si>
  <si>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</si>
  <si>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</si>
  <si>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</si>
  <si>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</si>
  <si>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</si>
  <si>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</si>
  <si>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</si>
  <si>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</si>
  <si>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</si>
  <si>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</si>
  <si>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</si>
  <si>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</si>
  <si>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</si>
  <si>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</si>
  <si>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</si>
  <si>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</si>
  <si>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</si>
  <si>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</si>
  <si>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</si>
  <si>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</si>
  <si>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</si>
  <si>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</si>
  <si>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</si>
  <si>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</si>
  <si>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</si>
  <si>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</si>
  <si>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</si>
  <si>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</si>
  <si>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</si>
  <si>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</si>
  <si>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</si>
  <si>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</si>
  <si>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</si>
  <si>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</si>
  <si>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</si>
  <si>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</si>
  <si>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</si>
  <si>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</si>
  <si>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</si>
  <si>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</si>
  <si>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</si>
  <si>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</si>
  <si>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</si>
  <si>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</si>
  <si>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</si>
  <si>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</si>
  <si>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</si>
  <si>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</si>
  <si>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</si>
  <si>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</si>
  <si>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</si>
  <si>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</si>
  <si>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</si>
  <si>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</si>
  <si>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</si>
  <si>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</si>
  <si>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</si>
  <si>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</si>
  <si>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</si>
  <si>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</si>
  <si>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</si>
  <si>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</si>
  <si>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</si>
  <si>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</si>
  <si>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</si>
  <si>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</si>
  <si>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</si>
  <si>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</si>
  <si>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</si>
  <si>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</si>
  <si>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</si>
  <si>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</si>
  <si>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</si>
  <si>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</si>
  <si>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</si>
  <si>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</si>
  <si>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</si>
  <si>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</si>
  <si>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</si>
  <si>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</si>
  <si>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</si>
  <si>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</si>
  <si>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</si>
  <si>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</si>
  <si>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</si>
  <si>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</si>
  <si>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</si>
  <si>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</si>
  <si>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</si>
  <si>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</si>
  <si>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</si>
  <si>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</si>
  <si>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</si>
  <si>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</si>
  <si>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</si>
  <si>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</si>
  <si>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</si>
  <si>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</si>
  <si>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</si>
  <si>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</si>
  <si>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</si>
  <si>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</si>
  <si>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</si>
  <si>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</si>
  <si>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</si>
  <si>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</si>
  <si>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</si>
  <si>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</si>
  <si>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</si>
  <si>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</si>
  <si>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</si>
  <si>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</si>
  <si>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</si>
  <si>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</si>
  <si>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</si>
  <si>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</si>
  <si>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</si>
  <si>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</si>
  <si>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</si>
  <si>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</si>
  <si>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</si>
  <si>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</si>
  <si>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</si>
  <si>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</si>
  <si>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</si>
  <si>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</si>
  <si>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</si>
  <si>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</si>
  <si>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</si>
  <si>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</si>
  <si>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</si>
  <si>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</si>
  <si>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</si>
  <si>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</si>
  <si>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</si>
  <si>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</si>
  <si>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</si>
  <si>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</si>
  <si>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</si>
  <si>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</si>
  <si>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</si>
  <si>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</si>
  <si>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</si>
  <si>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</si>
  <si>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</si>
  <si>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</si>
  <si>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</si>
  <si>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</si>
  <si>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</si>
  <si>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</si>
  <si>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</si>
  <si>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</si>
  <si>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</si>
  <si>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</si>
  <si>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</si>
  <si>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</si>
  <si>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</si>
  <si>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</si>
  <si>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</si>
  <si>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</si>
  <si>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</si>
  <si>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</si>
  <si>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</si>
  <si>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</si>
  <si>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</si>
  <si>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</si>
  <si>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</si>
  <si>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</si>
  <si>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</si>
  <si>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</si>
  <si>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</si>
  <si>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</si>
  <si>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</si>
  <si>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</si>
  <si>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</si>
  <si>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</si>
  <si>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</si>
  <si>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</si>
  <si>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</si>
  <si>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</si>
  <si>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</si>
  <si>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</si>
  <si>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</si>
  <si>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</si>
  <si>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</si>
  <si>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</si>
  <si>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</si>
  <si>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</si>
  <si>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</si>
  <si>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</si>
  <si>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</si>
  <si>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</si>
  <si>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</si>
  <si>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</si>
  <si>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</si>
  <si>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</si>
  <si>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</si>
  <si>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</si>
  <si>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</si>
  <si>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</si>
  <si>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</si>
  <si>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</si>
  <si>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</si>
  <si>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</si>
  <si>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</si>
  <si>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</si>
  <si>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</si>
  <si>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</si>
  <si>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</si>
  <si>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</si>
  <si>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</si>
  <si>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</si>
  <si>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</si>
  <si>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</si>
  <si>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</si>
  <si>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</si>
  <si>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</si>
  <si>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</si>
  <si>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</si>
  <si>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</si>
  <si>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</si>
  <si>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</si>
  <si>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</si>
  <si>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</si>
  <si>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</si>
  <si>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</si>
  <si>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</si>
  <si>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</si>
  <si>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</si>
  <si>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</si>
  <si>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</si>
  <si>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</si>
  <si>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</si>
  <si>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</si>
  <si>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</si>
  <si>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</si>
  <si>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</si>
  <si>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</si>
  <si>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</si>
  <si>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</si>
  <si>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</si>
  <si>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</si>
  <si>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</si>
  <si>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</si>
  <si>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</si>
  <si>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</si>
  <si>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</si>
  <si>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</si>
  <si>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</si>
  <si>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</si>
  <si>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</si>
  <si>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</si>
  <si>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</si>
  <si>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</si>
  <si>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</si>
  <si>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</si>
  <si>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</si>
  <si>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</si>
  <si>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</si>
  <si>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</si>
  <si>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</si>
  <si>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</si>
  <si>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</si>
  <si>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</si>
  <si>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</si>
  <si>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</si>
  <si>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</si>
  <si>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</si>
  <si>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</si>
  <si>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</si>
  <si>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</si>
  <si>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</si>
  <si>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</si>
  <si>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</si>
  <si>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</si>
  <si>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</si>
  <si>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</si>
  <si>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</si>
  <si>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</si>
  <si>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</si>
  <si>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</si>
  <si>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</si>
  <si>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</si>
  <si>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</si>
  <si>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</si>
  <si>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</si>
  <si>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</si>
  <si>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</si>
  <si>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</si>
  <si>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</si>
  <si>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</si>
  <si>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</si>
  <si>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</si>
  <si>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</si>
  <si>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</si>
  <si>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</si>
  <si>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</si>
  <si>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</si>
  <si>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</si>
  <si>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</si>
  <si>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</si>
  <si>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</si>
  <si>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</si>
  <si>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</si>
  <si>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</si>
  <si>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</si>
  <si>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</si>
  <si>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</si>
  <si>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</si>
  <si>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</si>
  <si>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</si>
  <si>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</si>
  <si>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</si>
  <si>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</si>
  <si>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</si>
  <si>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</si>
  <si>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</si>
  <si>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</si>
  <si>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</si>
  <si>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</si>
  <si>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</si>
  <si>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</si>
  <si>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</si>
  <si>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</si>
  <si>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</si>
  <si>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</si>
  <si>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</si>
  <si>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</si>
  <si>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</si>
  <si>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</si>
  <si>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</si>
  <si>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</si>
  <si>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</si>
  <si>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</si>
  <si>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</si>
  <si>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</si>
  <si>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</si>
  <si>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</si>
  <si>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</si>
  <si>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</si>
  <si>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</si>
  <si>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</si>
  <si>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</si>
  <si>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</si>
  <si>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</si>
  <si>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</si>
  <si>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</si>
  <si>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</si>
  <si>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</si>
  <si>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</si>
  <si>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</si>
  <si>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</si>
  <si>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</si>
  <si>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</si>
  <si>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</si>
  <si>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</si>
  <si>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</si>
  <si>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</si>
  <si>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</si>
  <si>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</si>
  <si>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</si>
  <si>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</si>
  <si>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</si>
  <si>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</si>
  <si>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</si>
  <si>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</si>
  <si>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</si>
  <si>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</si>
  <si>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</si>
  <si>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</si>
  <si>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</si>
  <si>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</si>
  <si>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</si>
  <si>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</si>
  <si>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</si>
  <si>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</si>
  <si>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</si>
  <si>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</si>
  <si>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</si>
  <si>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</si>
  <si>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</si>
  <si>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</si>
  <si>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</si>
  <si>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</si>
  <si>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</si>
  <si>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</si>
  <si>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</si>
  <si>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</si>
  <si>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</si>
  <si>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</si>
  <si>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</si>
  <si>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</si>
  <si>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</si>
  <si>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</si>
  <si>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</si>
  <si>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</si>
  <si>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</si>
  <si>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</si>
  <si>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</si>
  <si>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</si>
  <si>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</si>
  <si>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</si>
  <si>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</si>
  <si>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</si>
  <si>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</si>
  <si>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</si>
  <si>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</si>
  <si>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</si>
  <si>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</si>
  <si>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</si>
  <si>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</si>
  <si>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</si>
  <si>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</si>
  <si>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</si>
  <si>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</si>
  <si>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</si>
  <si>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</si>
  <si>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</si>
  <si>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</si>
  <si>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</si>
  <si>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</si>
  <si>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</si>
  <si>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</si>
  <si>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</si>
  <si>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</si>
  <si>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</si>
  <si>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</si>
  <si>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</si>
  <si>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</si>
  <si>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</si>
  <si>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</si>
  <si>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</si>
  <si>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</si>
  <si>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</si>
  <si>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</si>
  <si>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</si>
  <si>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</si>
  <si>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</si>
  <si>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</si>
  <si>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</si>
  <si>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</si>
  <si>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</si>
  <si>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</si>
  <si>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</si>
  <si>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</si>
  <si>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</si>
  <si>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</si>
  <si>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</si>
  <si>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</si>
  <si>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</si>
  <si>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</si>
  <si>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</si>
  <si>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</si>
  <si>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</si>
  <si>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</si>
  <si>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</si>
  <si>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</si>
  <si>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</si>
  <si>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</si>
  <si>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</si>
  <si>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</si>
  <si>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</si>
  <si>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</si>
  <si>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</si>
  <si>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</si>
  <si>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</si>
  <si>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</si>
  <si>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</si>
  <si>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</si>
  <si>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</si>
  <si>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</si>
  <si>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</si>
  <si>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</si>
  <si>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</si>
  <si>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</si>
  <si>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</si>
  <si>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</si>
  <si>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</si>
  <si>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</si>
  <si>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</si>
  <si>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</si>
  <si>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</si>
  <si>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</si>
  <si>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</si>
  <si>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</si>
  <si>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</si>
  <si>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</si>
  <si>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</si>
  <si>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</si>
  <si>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</si>
  <si>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</si>
  <si>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</si>
  <si>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</si>
  <si>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</si>
  <si>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</si>
  <si>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</si>
  <si>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</si>
  <si>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</si>
  <si>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</si>
  <si>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</si>
  <si>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</si>
  <si>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</si>
  <si>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</si>
  <si>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</si>
  <si>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</si>
  <si>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</si>
  <si>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</si>
  <si>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</si>
  <si>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</si>
  <si>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</si>
  <si>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</si>
  <si>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</si>
  <si>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</si>
  <si>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</si>
  <si>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</si>
  <si>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</si>
  <si>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</si>
  <si>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</si>
  <si>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</si>
  <si>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</si>
  <si>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</si>
  <si>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</si>
  <si>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</si>
  <si>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</si>
  <si>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</si>
  <si>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</si>
  <si>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</si>
  <si>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</si>
  <si>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</si>
  <si>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</si>
  <si>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</si>
  <si>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</si>
  <si>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</si>
  <si>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</si>
  <si>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</si>
  <si>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</si>
  <si>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</si>
  <si>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</si>
  <si>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</si>
  <si>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</si>
  <si>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</si>
  <si>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</si>
  <si>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</si>
  <si>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</si>
  <si>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</si>
  <si>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</si>
  <si>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</si>
  <si>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</si>
  <si>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</si>
  <si>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</si>
  <si>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</si>
  <si>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</si>
  <si>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</si>
  <si>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</si>
  <si>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</si>
  <si>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</si>
  <si>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</si>
  <si>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</si>
  <si>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</si>
  <si>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</si>
  <si>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</si>
  <si>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</si>
  <si>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</si>
  <si>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</si>
  <si>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</si>
  <si>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</si>
  <si>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</si>
  <si>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</si>
  <si>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</si>
  <si>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</si>
  <si>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</si>
  <si>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</si>
  <si>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</si>
  <si>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</si>
  <si>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</si>
  <si>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</si>
  <si>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</si>
  <si>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</si>
  <si>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</si>
  <si>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</si>
  <si>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</si>
  <si>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</si>
  <si>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</si>
  <si>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</si>
  <si>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</si>
  <si>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</si>
  <si>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</si>
  <si>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</si>
  <si>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</si>
  <si>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</si>
  <si>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</si>
  <si>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</si>
  <si>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</si>
  <si>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</si>
  <si>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</si>
  <si>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</si>
  <si>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</si>
  <si>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</si>
  <si>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</si>
  <si>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</si>
  <si>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</si>
  <si>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</si>
  <si>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</si>
  <si>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</si>
  <si>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</si>
  <si>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</si>
  <si>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</si>
  <si>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</si>
  <si>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</si>
  <si>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</si>
  <si>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</si>
  <si>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</si>
  <si>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</si>
  <si>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</si>
  <si>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</si>
  <si>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</si>
  <si>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</si>
  <si>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</si>
  <si>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</si>
  <si>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</si>
  <si>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</si>
  <si>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</si>
  <si>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</si>
  <si>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</si>
  <si>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</si>
  <si>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</si>
  <si>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</si>
  <si>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</si>
  <si>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</si>
  <si>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</si>
  <si>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</si>
  <si>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</si>
  <si>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</si>
  <si>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</si>
  <si>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</si>
  <si>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</si>
  <si>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</si>
  <si>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</si>
  <si>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</si>
  <si>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</si>
  <si>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</si>
  <si>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</si>
  <si>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</si>
  <si>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</si>
  <si>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</si>
  <si>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</si>
  <si>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</si>
  <si>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</si>
  <si>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</si>
  <si>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</si>
  <si>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</si>
  <si>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</si>
  <si>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</si>
  <si>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</si>
  <si>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</si>
  <si>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</si>
  <si>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</si>
  <si>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</si>
  <si>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</si>
  <si>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</si>
  <si>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</si>
  <si>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</si>
  <si>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</si>
  <si>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</si>
  <si>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</si>
  <si>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</si>
  <si>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</si>
  <si>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</si>
  <si>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</si>
  <si>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</si>
  <si>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</si>
  <si>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</si>
  <si>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</si>
  <si>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</si>
  <si>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</si>
  <si>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</si>
  <si>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</si>
  <si>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</si>
  <si>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</si>
  <si>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</si>
  <si>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</si>
  <si>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</si>
  <si>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</si>
  <si>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</si>
  <si>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</si>
  <si>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</si>
  <si>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</si>
  <si>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</si>
  <si>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</si>
  <si>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</si>
  <si>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</si>
  <si>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</si>
  <si>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</si>
  <si>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</si>
  <si>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</si>
  <si>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</si>
  <si>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</si>
  <si>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</si>
  <si>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</si>
  <si>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</si>
  <si>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</si>
  <si>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</si>
  <si>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</si>
  <si>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</si>
  <si>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</si>
  <si>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</si>
  <si>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</si>
  <si>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</si>
  <si>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</si>
  <si>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</si>
  <si>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</si>
  <si>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</si>
  <si>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</si>
  <si>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</si>
  <si>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</si>
  <si>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</si>
  <si>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</si>
  <si>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</si>
  <si>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</si>
  <si>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</si>
  <si>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</si>
  <si>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</si>
  <si>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</si>
  <si>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</si>
  <si>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</si>
  <si>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</si>
  <si>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</si>
  <si>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</si>
  <si>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</si>
  <si>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</si>
  <si>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</si>
  <si>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</si>
  <si>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</si>
  <si>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</si>
  <si>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</si>
  <si>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</si>
  <si>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</si>
  <si>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</si>
  <si>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</si>
  <si>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</si>
  <si>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</si>
  <si>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</si>
  <si>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</si>
  <si>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</si>
  <si>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</si>
  <si>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</si>
  <si>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</si>
  <si>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</si>
  <si>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</si>
  <si>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</si>
  <si>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</si>
  <si>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</si>
  <si>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</si>
  <si>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</si>
  <si>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</si>
  <si>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</si>
  <si>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</si>
  <si>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</si>
  <si>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</si>
  <si>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</si>
  <si>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</si>
  <si>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</si>
  <si>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</si>
  <si>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</si>
  <si>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</si>
  <si>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</si>
  <si>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</si>
  <si>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</si>
  <si>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</si>
  <si>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</si>
  <si>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</si>
  <si>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</si>
  <si>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</si>
  <si>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</si>
  <si>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</si>
  <si>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</si>
  <si>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</si>
  <si>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</si>
  <si>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</si>
  <si>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</si>
  <si>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</si>
  <si>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</si>
  <si>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</si>
  <si>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</si>
  <si>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</si>
  <si>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</si>
  <si>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</si>
  <si>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</si>
  <si>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</si>
  <si>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</si>
  <si>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</si>
  <si>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</si>
  <si>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</si>
  <si>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</si>
  <si>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</si>
  <si>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</si>
  <si>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</si>
  <si>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</si>
  <si>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</si>
  <si>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</si>
  <si>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</si>
  <si>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</si>
  <si>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</si>
  <si>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</si>
  <si>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</si>
  <si>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</si>
  <si>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</si>
  <si>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</si>
  <si>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</si>
  <si>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</si>
  <si>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</si>
  <si>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</si>
  <si>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</si>
  <si>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</si>
  <si>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</si>
  <si>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</si>
  <si>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</si>
  <si>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</si>
  <si>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</si>
  <si>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</si>
  <si>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</si>
  <si>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</si>
  <si>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</si>
  <si>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</si>
  <si>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</si>
  <si>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</si>
  <si>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</si>
  <si>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</si>
  <si>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</si>
  <si>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</si>
  <si>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</si>
  <si>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</si>
  <si>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</si>
  <si>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</si>
  <si>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</si>
  <si>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</si>
  <si>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</si>
  <si>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</si>
  <si>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</si>
  <si>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</si>
  <si>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</si>
  <si>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</si>
  <si>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</si>
  <si>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</si>
  <si>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</si>
  <si>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</si>
  <si>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</si>
  <si>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</si>
  <si>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</si>
  <si>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</si>
  <si>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</si>
  <si>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</si>
  <si>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</si>
  <si>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</si>
  <si>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</si>
  <si>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</si>
  <si>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</si>
  <si>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</si>
  <si>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</si>
  <si>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</si>
  <si>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</si>
  <si>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</si>
  <si>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</si>
  <si>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</si>
  <si>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</si>
  <si>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</si>
  <si>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</si>
  <si>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</si>
  <si>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</si>
  <si>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</si>
  <si>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</si>
  <si>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</si>
  <si>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</si>
  <si>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</si>
  <si>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</si>
  <si>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</si>
  <si>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</si>
  <si>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</si>
  <si>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</si>
  <si>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</si>
  <si>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</si>
  <si>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</si>
  <si>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</si>
  <si>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</si>
  <si>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</si>
  <si>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</si>
  <si>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</si>
  <si>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</si>
  <si>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</si>
  <si>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</si>
  <si>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</si>
  <si>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</si>
  <si>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</si>
  <si>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</si>
  <si>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</si>
  <si>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</si>
  <si>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</si>
  <si>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</si>
  <si>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</si>
  <si>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</si>
  <si>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</si>
  <si>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</si>
  <si>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</si>
  <si>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</si>
  <si>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</si>
  <si>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</si>
  <si>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</si>
  <si>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</si>
  <si>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</si>
  <si>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</si>
  <si>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</si>
  <si>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</si>
  <si>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</si>
  <si>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</si>
  <si>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</si>
  <si>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</si>
  <si>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</si>
  <si>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</si>
  <si>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</si>
  <si>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</si>
  <si>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</si>
  <si>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</si>
  <si>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</si>
  <si>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</si>
  <si>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</si>
  <si>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</si>
  <si>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</si>
  <si>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</si>
  <si>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</si>
  <si>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</si>
  <si>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</si>
  <si>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</si>
  <si>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</si>
  <si>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</si>
  <si>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</si>
  <si>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</si>
  <si>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</si>
  <si>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</si>
  <si>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</si>
  <si>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</si>
  <si>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</si>
  <si>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</si>
  <si>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</si>
  <si>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</si>
  <si>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</si>
  <si>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</si>
  <si>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</si>
  <si>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</si>
  <si>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</si>
  <si>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</si>
  <si>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</si>
  <si>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</si>
  <si>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</si>
  <si>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</si>
  <si>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</si>
  <si>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</si>
  <si>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</si>
  <si>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</si>
  <si>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</si>
  <si>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</si>
  <si>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</si>
  <si>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</si>
  <si>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</si>
  <si>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</si>
  <si>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</si>
  <si>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</si>
  <si>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</si>
  <si>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</si>
  <si>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</si>
  <si>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</si>
  <si>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</si>
  <si>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</si>
  <si>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</si>
  <si>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</si>
  <si>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</si>
  <si>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</si>
  <si>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</si>
  <si>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</si>
  <si>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</si>
  <si>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</si>
  <si>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</si>
  <si>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</si>
  <si>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</si>
  <si>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</si>
  <si>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</si>
  <si>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</si>
  <si>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</si>
  <si>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</si>
  <si>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</si>
  <si>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</si>
  <si>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</si>
  <si>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</si>
  <si>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</si>
  <si>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</si>
  <si>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</si>
  <si>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</si>
  <si>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</si>
  <si>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</si>
  <si>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</si>
  <si>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</si>
  <si>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</si>
  <si>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</si>
  <si>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</si>
  <si>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</si>
  <si>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</si>
  <si>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</si>
  <si>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</si>
  <si>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</si>
  <si>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</si>
  <si>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</si>
  <si>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</si>
  <si>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</si>
  <si>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</si>
  <si>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</si>
  <si>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</si>
  <si>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</si>
  <si>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</si>
  <si>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</si>
  <si>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</si>
  <si>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</si>
  <si>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</si>
  <si>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</si>
  <si>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</si>
  <si>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</si>
  <si>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</si>
  <si>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</si>
  <si>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</si>
  <si>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</si>
  <si>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</si>
  <si>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</si>
  <si>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</si>
  <si>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</si>
  <si>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</si>
  <si>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</si>
  <si>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</si>
  <si>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</si>
  <si>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</si>
  <si>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</si>
  <si>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</si>
  <si>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</si>
  <si>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</si>
  <si>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</si>
  <si>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</si>
  <si>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</si>
  <si>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</si>
  <si>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</si>
  <si>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</si>
  <si>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</si>
  <si>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</si>
  <si>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</si>
  <si>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</si>
  <si>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</si>
  <si>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</si>
  <si>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</si>
  <si>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</si>
  <si>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</si>
  <si>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</si>
  <si>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</si>
  <si>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</si>
  <si>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</si>
  <si>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</si>
  <si>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</si>
  <si>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</si>
  <si>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</si>
  <si>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</si>
  <si>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</si>
  <si>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</si>
  <si>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</si>
  <si>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</si>
  <si>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</si>
  <si>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</si>
  <si>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</si>
  <si>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</si>
  <si>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</si>
  <si>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</si>
  <si>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</si>
  <si>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</si>
  <si>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</si>
  <si>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</si>
  <si>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</si>
  <si>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</si>
  <si>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</si>
  <si>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</si>
  <si>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</si>
  <si>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</si>
  <si>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</si>
  <si>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</si>
  <si>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</si>
  <si>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</si>
  <si>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</si>
  <si>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</si>
  <si>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</si>
  <si>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</si>
  <si>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</si>
  <si>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</si>
  <si>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</si>
  <si>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</si>
  <si>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</si>
  <si>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</si>
  <si>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</si>
  <si>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</si>
  <si>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</si>
  <si>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</si>
  <si>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</si>
  <si>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</si>
  <si>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</si>
  <si>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</si>
  <si>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</si>
  <si>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</si>
  <si>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</si>
  <si>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</si>
  <si>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</si>
  <si>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</si>
  <si>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</si>
  <si>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</si>
  <si>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</si>
  <si>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</si>
  <si>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</si>
  <si>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</si>
  <si>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</si>
  <si>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</si>
  <si>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</si>
  <si>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</si>
  <si>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</si>
  <si>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</si>
  <si>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</si>
  <si>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</si>
  <si>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</si>
  <si>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</si>
  <si>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</si>
  <si>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</si>
  <si>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</si>
  <si>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</si>
  <si>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</si>
  <si>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</si>
  <si>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</si>
  <si>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</si>
  <si>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</si>
  <si>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</si>
  <si>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</si>
  <si>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</si>
  <si>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</si>
  <si>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</si>
  <si>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</si>
  <si>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</si>
  <si>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</si>
  <si>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</si>
  <si>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</si>
  <si>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</si>
  <si>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</si>
  <si>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</si>
  <si>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</si>
  <si>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</si>
  <si>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</si>
  <si>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</si>
  <si>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</si>
  <si>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</si>
  <si>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</si>
  <si>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</si>
  <si>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</si>
  <si>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</si>
  <si>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</si>
  <si>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</si>
  <si>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</si>
  <si>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</si>
  <si>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</si>
  <si>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</si>
  <si>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</si>
  <si>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</si>
  <si>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</si>
  <si>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</si>
  <si>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</si>
  <si>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</si>
  <si>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</si>
  <si>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</si>
  <si>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</si>
  <si>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</si>
  <si>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</si>
  <si>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</si>
  <si>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</si>
  <si>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</si>
  <si>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</si>
  <si>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</si>
  <si>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</si>
  <si>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</si>
  <si>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</si>
  <si>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</si>
  <si>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</si>
  <si>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</si>
  <si>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</si>
  <si>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</si>
  <si>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</si>
  <si>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</si>
  <si>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</si>
  <si>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</si>
  <si>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</si>
  <si>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</si>
  <si>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</si>
  <si>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</si>
  <si>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</si>
  <si>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</si>
  <si>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</si>
  <si>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</si>
  <si>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</si>
  <si>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</si>
  <si>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</si>
  <si>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</si>
  <si>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</si>
  <si>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</si>
  <si>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</si>
  <si>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</si>
  <si>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</si>
  <si>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</si>
  <si>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</si>
  <si>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</si>
  <si>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</si>
  <si>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</si>
  <si>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</si>
  <si>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</si>
  <si>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</si>
  <si>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</si>
  <si>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</si>
  <si>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</si>
  <si>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</si>
  <si>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</si>
  <si>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</si>
  <si>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</si>
  <si>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</si>
  <si>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</si>
  <si>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</si>
  <si>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</si>
  <si>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</si>
  <si>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</si>
  <si>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</si>
  <si>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</si>
  <si>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</si>
  <si>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</si>
  <si>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</si>
  <si>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</si>
  <si>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</si>
  <si>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</si>
  <si>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</si>
  <si>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</si>
  <si>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</si>
  <si>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</si>
  <si>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</si>
  <si>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</si>
  <si>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</si>
  <si>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</si>
  <si>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</si>
  <si>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</si>
  <si>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</si>
  <si>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</si>
  <si>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</si>
  <si>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</si>
  <si>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</si>
  <si>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</si>
  <si>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</si>
  <si>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</si>
  <si>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</si>
  <si>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</si>
  <si>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</si>
  <si>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</si>
  <si>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</si>
  <si>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</si>
  <si>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</si>
  <si>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</si>
  <si>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</si>
  <si>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</si>
  <si>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</si>
  <si>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</si>
  <si>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</si>
  <si>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</si>
  <si>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</si>
  <si>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</si>
  <si>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</si>
  <si>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</si>
  <si>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</si>
  <si>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</si>
  <si>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</si>
  <si>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</si>
  <si>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</si>
  <si>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</si>
  <si>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</si>
  <si>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</si>
  <si>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</si>
  <si>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</si>
  <si>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</si>
  <si>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</si>
  <si>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</si>
  <si>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</si>
  <si>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</si>
  <si>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</si>
  <si>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</si>
  <si>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</si>
  <si>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</si>
  <si>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</si>
  <si>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</si>
  <si>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</si>
  <si>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</si>
  <si>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</si>
  <si>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</si>
  <si>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</si>
  <si>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</si>
  <si>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</si>
  <si>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</si>
  <si>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</si>
  <si>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</si>
  <si>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</si>
  <si>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</si>
  <si>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</si>
  <si>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</si>
  <si>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</si>
  <si>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</si>
  <si>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</si>
  <si>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</si>
  <si>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</si>
  <si>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</si>
  <si>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</si>
  <si>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</si>
  <si>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</si>
  <si>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</si>
  <si>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</si>
  <si>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</si>
  <si>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</si>
  <si>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</si>
  <si>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</si>
  <si>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</si>
  <si>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</si>
  <si>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</si>
  <si>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</si>
  <si>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</si>
  <si>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</si>
  <si>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</si>
  <si>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</si>
  <si>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</si>
  <si>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</si>
  <si>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</si>
  <si>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</si>
  <si>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</si>
  <si>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</si>
  <si>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</si>
  <si>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</si>
  <si>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</si>
  <si>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</si>
  <si>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</si>
  <si>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</si>
  <si>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</si>
  <si>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</si>
  <si>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</si>
  <si>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</si>
  <si>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</si>
  <si>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</si>
  <si>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</si>
  <si>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</si>
  <si>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</si>
  <si>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</si>
  <si>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</si>
  <si>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</si>
  <si>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</si>
  <si>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</si>
  <si>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</si>
  <si>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</si>
  <si>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</si>
  <si>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</si>
  <si>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</si>
  <si>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</si>
  <si>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</si>
  <si>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</si>
  <si>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</si>
  <si>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</si>
  <si>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</si>
  <si>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</si>
  <si>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</si>
  <si>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</si>
  <si>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</si>
  <si>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</si>
  <si>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</si>
  <si>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</si>
  <si>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</si>
  <si>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</si>
  <si>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</si>
  <si>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</si>
  <si>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</si>
  <si>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</si>
  <si>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</si>
  <si>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</si>
  <si>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</si>
  <si>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</si>
  <si>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</si>
  <si>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</si>
  <si>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</si>
  <si>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</si>
  <si>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</si>
  <si>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</si>
  <si>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</si>
  <si>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</si>
  <si>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</si>
  <si>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</si>
  <si>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</si>
  <si>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</si>
  <si>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</si>
  <si>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</si>
  <si>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</si>
  <si>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</si>
  <si>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</si>
  <si>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</si>
  <si>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</si>
  <si>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</si>
  <si>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</si>
  <si>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</si>
  <si>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</si>
  <si>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</si>
  <si>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</si>
  <si>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</si>
  <si>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</si>
  <si>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</si>
  <si>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</si>
  <si>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</si>
  <si>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</si>
  <si>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</si>
  <si>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</si>
  <si>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</si>
  <si>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</si>
  <si>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</si>
  <si>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</si>
  <si>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</si>
  <si>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</si>
  <si>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</si>
  <si>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</si>
  <si>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</si>
  <si>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</si>
  <si>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</si>
  <si>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</si>
  <si>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</si>
  <si>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</si>
  <si>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</si>
  <si>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</si>
  <si>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</si>
  <si>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</si>
  <si>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</si>
  <si>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</si>
  <si>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</si>
  <si>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</si>
  <si>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</si>
  <si>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</si>
  <si>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</si>
  <si>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</si>
  <si>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</si>
  <si>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</si>
  <si>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</si>
  <si>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</si>
  <si>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</si>
  <si>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</si>
  <si>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</si>
  <si>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</si>
  <si>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</si>
  <si>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</si>
  <si>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</si>
  <si>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</si>
  <si>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</si>
  <si>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</si>
  <si>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</si>
  <si>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</si>
  <si>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</si>
  <si>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</si>
  <si>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</si>
  <si>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</si>
  <si>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</si>
  <si>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</si>
  <si>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</si>
  <si>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</si>
  <si>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</si>
  <si>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</si>
  <si>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</si>
  <si>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</si>
  <si>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</si>
  <si>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</si>
  <si>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</si>
  <si>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</si>
  <si>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</si>
  <si>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</si>
  <si>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</si>
  <si>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</si>
  <si>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</si>
  <si>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</si>
  <si>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</si>
  <si>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</si>
  <si>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</si>
  <si>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</si>
  <si>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</si>
  <si>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</si>
  <si>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</si>
  <si>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</si>
  <si>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</si>
  <si>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</si>
  <si>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</si>
  <si>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</si>
  <si>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</si>
  <si>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</si>
  <si>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</si>
  <si>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</si>
  <si>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</si>
  <si>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</si>
  <si>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</si>
  <si>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</si>
  <si>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</si>
  <si>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</si>
  <si>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</si>
  <si>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</si>
  <si>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</si>
  <si>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</si>
  <si>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</si>
  <si>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</si>
  <si>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</si>
  <si>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</si>
  <si>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</si>
  <si>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</si>
  <si>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</si>
  <si>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</si>
  <si>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</si>
  <si>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</si>
  <si>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</si>
  <si>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</si>
  <si>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</si>
  <si>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</si>
  <si>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</si>
  <si>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</si>
  <si>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</si>
  <si>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</si>
  <si>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</si>
  <si>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</si>
  <si>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</si>
  <si>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</si>
  <si>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</si>
  <si>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</si>
  <si>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</si>
  <si>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</si>
  <si>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</si>
  <si>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</si>
  <si>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</si>
  <si>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</si>
  <si>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</si>
  <si>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</si>
  <si>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</si>
  <si>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</si>
  <si>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</si>
  <si>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</si>
  <si>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</si>
  <si>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</si>
  <si>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</si>
  <si>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</si>
  <si>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</si>
  <si>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</si>
  <si>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</si>
  <si>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</si>
  <si>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</si>
  <si>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</si>
  <si>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</si>
  <si>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</si>
  <si>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</si>
  <si>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</si>
  <si>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</si>
  <si>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</si>
  <si>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</si>
  <si>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</si>
  <si>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</si>
  <si>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</si>
  <si>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</si>
  <si>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</si>
  <si>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</si>
  <si>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</si>
  <si>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</si>
  <si>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</si>
  <si>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</si>
  <si>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</si>
  <si>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</si>
  <si>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</si>
  <si>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</si>
  <si>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</si>
  <si>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</si>
  <si>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</si>
  <si>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</si>
  <si>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</si>
  <si>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</si>
  <si>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</si>
  <si>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</si>
  <si>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</si>
  <si>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</si>
  <si>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</si>
  <si>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</si>
  <si>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</si>
  <si>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</si>
  <si>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</si>
  <si>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</si>
  <si>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</si>
  <si>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</si>
  <si>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</si>
  <si>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</si>
  <si>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</si>
  <si>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</si>
  <si>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</si>
  <si>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</si>
  <si>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</si>
  <si>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</si>
  <si>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</si>
  <si>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</si>
  <si>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</si>
  <si>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</si>
  <si>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</si>
  <si>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</si>
  <si>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</si>
  <si>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</si>
  <si>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</si>
  <si>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</si>
  <si>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</si>
  <si>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</si>
  <si>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</si>
  <si>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</si>
  <si>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</si>
  <si>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</si>
  <si>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</si>
  <si>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</si>
  <si>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</si>
  <si>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</si>
  <si>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</si>
  <si>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</si>
  <si>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</si>
  <si>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</si>
  <si>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</si>
  <si>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</si>
  <si>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</si>
  <si>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</si>
  <si>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</si>
  <si>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</si>
  <si>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</si>
  <si>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</si>
  <si>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</si>
  <si>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</si>
  <si>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</si>
  <si>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</si>
  <si>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</si>
  <si>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</si>
  <si>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</si>
  <si>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</si>
  <si>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</si>
  <si>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</si>
  <si>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</si>
  <si>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</si>
  <si>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</si>
  <si>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</si>
  <si>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</si>
  <si>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</si>
  <si>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</si>
  <si>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</si>
  <si>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</si>
  <si>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</si>
  <si>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</si>
  <si>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</si>
  <si>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</si>
  <si>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</si>
  <si>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</si>
  <si>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</si>
  <si>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</si>
  <si>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</si>
  <si>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</si>
  <si>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</si>
  <si>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</si>
  <si>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</si>
  <si>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</si>
  <si>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</si>
  <si>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</si>
  <si>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</si>
  <si>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</si>
  <si>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</si>
  <si>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</si>
  <si>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</si>
  <si>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</si>
  <si>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</si>
  <si>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</si>
  <si>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</si>
  <si>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</si>
  <si>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</si>
  <si>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</si>
  <si>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</si>
  <si>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</si>
  <si>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</si>
  <si>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</si>
  <si>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</si>
  <si>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</si>
  <si>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</si>
  <si>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</si>
  <si>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</si>
  <si>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</si>
  <si>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</si>
  <si>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</si>
  <si>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</si>
  <si>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</si>
  <si>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</si>
  <si>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</si>
  <si>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</si>
  <si>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</si>
  <si>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</si>
  <si>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</si>
  <si>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</si>
  <si>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</si>
  <si>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</si>
  <si>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</si>
  <si>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</si>
  <si>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</si>
  <si>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</si>
  <si>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</si>
  <si>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</si>
  <si>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</si>
  <si>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</si>
  <si>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</si>
  <si>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</si>
  <si>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</si>
  <si>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</si>
  <si>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</si>
  <si>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</si>
  <si>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</si>
  <si>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</si>
  <si>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</si>
  <si>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</si>
  <si>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</si>
  <si>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</si>
  <si>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</si>
  <si>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</si>
  <si>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</si>
  <si>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</si>
  <si>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</si>
  <si>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</si>
  <si>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</si>
  <si>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</si>
  <si>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</si>
  <si>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</si>
  <si>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</si>
  <si>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</si>
  <si>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</si>
  <si>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</si>
  <si>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</si>
  <si>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</si>
  <si>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</si>
  <si>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</si>
  <si>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</si>
  <si>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</si>
  <si>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</si>
  <si>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</si>
  <si>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</si>
  <si>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</si>
  <si>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</si>
  <si>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</si>
  <si>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</si>
  <si>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</si>
  <si>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</si>
  <si>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</si>
  <si>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</si>
  <si>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</si>
  <si>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</si>
  <si>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</si>
  <si>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</si>
  <si>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</si>
  <si>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</si>
  <si>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</si>
  <si>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</si>
  <si>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</si>
  <si>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</si>
  <si>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</si>
  <si>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</si>
  <si>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</si>
  <si>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</si>
  <si>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</si>
  <si>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</si>
  <si>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</si>
  <si>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</si>
  <si>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</si>
  <si>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</si>
  <si>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</si>
  <si>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</si>
  <si>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</si>
  <si>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</si>
  <si>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</si>
  <si>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</si>
  <si>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</si>
  <si>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</si>
  <si>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</si>
  <si>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</si>
  <si>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</si>
  <si>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</si>
  <si>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</si>
  <si>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</si>
  <si>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</si>
  <si>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</si>
  <si>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</si>
  <si>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</si>
  <si>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</si>
  <si>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</si>
  <si>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</si>
  <si>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</si>
  <si>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</si>
  <si>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</si>
  <si>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</si>
  <si>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</si>
  <si>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</si>
  <si>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</si>
  <si>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</si>
  <si>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</si>
  <si>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</si>
  <si>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</si>
  <si>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</si>
  <si>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</si>
  <si>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</si>
  <si>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</si>
  <si>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</si>
  <si>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</si>
  <si>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</si>
  <si>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</si>
  <si>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</si>
  <si>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</si>
  <si>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</si>
  <si>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</si>
  <si>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</si>
  <si>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</si>
  <si>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</si>
  <si>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</si>
  <si>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</si>
  <si>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</si>
  <si>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</si>
  <si>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</si>
  <si>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</si>
  <si>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</si>
  <si>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</si>
  <si>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</si>
  <si>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</si>
  <si>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</si>
  <si>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</si>
  <si>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</si>
  <si>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</si>
  <si>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</si>
  <si>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</si>
  <si>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</si>
  <si>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</si>
  <si>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</si>
  <si>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</si>
  <si>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</si>
  <si>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</si>
  <si>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</si>
  <si>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</si>
  <si>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</si>
  <si>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</si>
  <si>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</si>
  <si>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</si>
  <si>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</si>
  <si>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</si>
  <si>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</si>
  <si>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</si>
  <si>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</si>
  <si>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</si>
  <si>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</si>
  <si>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</si>
  <si>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</si>
  <si>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</si>
  <si>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</si>
  <si>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</si>
  <si>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</si>
  <si>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</si>
  <si>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</si>
  <si>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</si>
  <si>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</si>
  <si>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</si>
  <si>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</si>
  <si>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</si>
  <si>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</si>
  <si>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</si>
  <si>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</si>
  <si>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</si>
  <si>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</si>
  <si>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</si>
  <si>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</si>
  <si>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</si>
  <si>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</si>
  <si>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</si>
  <si>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</si>
  <si>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</si>
  <si>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</si>
  <si>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</si>
  <si>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</si>
  <si>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</si>
  <si>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</si>
  <si>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</si>
  <si>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</si>
  <si>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</si>
  <si>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</si>
  <si>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</si>
  <si>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</si>
  <si>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</si>
  <si>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</si>
  <si>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</si>
  <si>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</si>
  <si>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</si>
  <si>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</si>
  <si>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</si>
  <si>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</si>
  <si>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</si>
  <si>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</si>
  <si>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</si>
  <si>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</si>
  <si>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</si>
  <si>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</si>
  <si>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</si>
  <si>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</si>
  <si>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</si>
  <si>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</si>
  <si>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</si>
  <si>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</si>
  <si>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</si>
  <si>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</si>
  <si>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</si>
  <si>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</si>
  <si>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</si>
  <si>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</si>
  <si>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</si>
  <si>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</si>
  <si>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</si>
  <si>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</si>
  <si>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</si>
  <si>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</si>
  <si>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</si>
  <si>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</si>
  <si>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</si>
  <si>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</si>
  <si>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</si>
  <si>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</si>
  <si>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</si>
  <si>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</si>
  <si>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</si>
  <si>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</si>
  <si>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</si>
  <si>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</si>
  <si>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</si>
  <si>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</si>
  <si>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</si>
  <si>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</si>
  <si>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</si>
  <si>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</si>
  <si>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</si>
  <si>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</si>
  <si>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</si>
  <si>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</si>
  <si>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</si>
  <si>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</si>
  <si>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</si>
  <si>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</si>
  <si>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</si>
  <si>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</si>
  <si>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</si>
  <si>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</si>
  <si>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</si>
  <si>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</si>
  <si>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</si>
  <si>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</si>
  <si>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</si>
  <si>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</si>
  <si>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</si>
  <si>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</si>
  <si>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</si>
  <si>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</si>
  <si>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</si>
  <si>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</si>
  <si>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</si>
  <si>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</si>
  <si>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</si>
  <si>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</si>
  <si>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</si>
  <si>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</si>
  <si>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</si>
  <si>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</si>
  <si>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</si>
  <si>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</si>
  <si>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</si>
  <si>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</si>
  <si>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</si>
  <si>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</si>
  <si>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</si>
  <si>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</si>
  <si>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</si>
  <si>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</si>
  <si>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</si>
  <si>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</si>
  <si>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</si>
  <si>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</si>
  <si>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</si>
  <si>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</si>
  <si>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</si>
  <si>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</si>
  <si>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</si>
  <si>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</si>
  <si>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</si>
  <si>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</si>
  <si>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</si>
  <si>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</si>
  <si>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</si>
  <si>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</si>
  <si>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</si>
  <si>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</si>
  <si>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</si>
  <si>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</si>
  <si>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</si>
  <si>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</si>
  <si>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</si>
  <si>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</si>
  <si>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</si>
  <si>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</si>
  <si>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</si>
  <si>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</si>
  <si>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</si>
  <si>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</si>
  <si>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</si>
  <si>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</si>
  <si>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</si>
  <si>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</si>
  <si>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</si>
  <si>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</si>
  <si>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</si>
  <si>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</si>
  <si>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</si>
  <si>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</si>
  <si>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</si>
  <si>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</si>
  <si>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</si>
  <si>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</si>
  <si>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</si>
  <si>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</si>
  <si>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</si>
  <si>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</si>
  <si>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</si>
  <si>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</si>
  <si>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</si>
  <si>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</si>
  <si>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</si>
  <si>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</si>
  <si>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</si>
  <si>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</si>
  <si>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</si>
  <si>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</si>
  <si>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</si>
  <si>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</si>
  <si>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</si>
  <si>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</si>
  <si>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</si>
  <si>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</si>
  <si>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</si>
  <si>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</si>
  <si>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</si>
  <si>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</si>
  <si>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</si>
  <si>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</si>
  <si>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</si>
  <si>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</si>
  <si>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</si>
  <si>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</si>
  <si>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</si>
  <si>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</si>
  <si>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</si>
  <si>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</si>
  <si>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</si>
  <si>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</si>
  <si>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</si>
  <si>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</si>
  <si>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</si>
  <si>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</si>
  <si>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</si>
  <si>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</si>
  <si>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</si>
  <si>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</si>
  <si>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</si>
  <si>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</si>
  <si>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</si>
  <si>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</si>
  <si>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</si>
  <si>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</si>
  <si>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</si>
  <si>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</si>
  <si>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</si>
  <si>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</si>
  <si>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</si>
  <si>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</si>
  <si>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</si>
  <si>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</si>
  <si>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</si>
  <si>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</si>
  <si>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</si>
  <si>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</si>
  <si>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</si>
  <si>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</si>
  <si>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</si>
  <si>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</si>
  <si>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</si>
  <si>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</si>
  <si>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</si>
  <si>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</si>
  <si>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</si>
  <si>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</si>
  <si>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</si>
  <si>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</si>
  <si>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</si>
  <si>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</si>
  <si>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</si>
  <si>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</si>
  <si>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</si>
  <si>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</si>
  <si>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</si>
  <si>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</si>
  <si>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</si>
  <si>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</si>
  <si>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</si>
  <si>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</si>
  <si>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</si>
  <si>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</si>
  <si>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</si>
  <si>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</si>
  <si>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</si>
  <si>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</si>
  <si>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</si>
  <si>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</si>
  <si>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</si>
  <si>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</si>
  <si>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</si>
  <si>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</si>
  <si>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</si>
  <si>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</si>
  <si>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</si>
  <si>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</si>
  <si>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</si>
  <si>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</si>
  <si>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</si>
  <si>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</si>
  <si>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</si>
  <si>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</si>
  <si>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</si>
  <si>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</si>
  <si>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</si>
  <si>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</si>
  <si>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</si>
  <si>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</si>
  <si>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</si>
  <si>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</si>
  <si>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</si>
  <si>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</si>
  <si>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</si>
  <si>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</si>
  <si>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</si>
  <si>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</si>
  <si>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</si>
  <si>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</si>
  <si>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</si>
  <si>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</si>
  <si>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</si>
  <si>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</si>
  <si>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</si>
  <si>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</si>
  <si>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</si>
  <si>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</si>
  <si>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</si>
  <si>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</si>
  <si>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</si>
  <si>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</si>
  <si>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</si>
  <si>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</si>
  <si>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</si>
  <si>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</si>
  <si>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</si>
  <si>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</si>
  <si>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</si>
  <si>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</si>
  <si>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</si>
  <si>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</si>
  <si>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</si>
  <si>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</si>
  <si>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</si>
  <si>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</si>
  <si>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</si>
  <si>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</si>
  <si>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</si>
  <si>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</si>
  <si>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</si>
  <si>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</si>
  <si>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</si>
  <si>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</si>
  <si>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</si>
  <si>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</si>
  <si>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</si>
  <si>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</si>
  <si>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</si>
  <si>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</si>
  <si>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</si>
  <si>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</si>
  <si>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</si>
  <si>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</si>
  <si>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</si>
  <si>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</si>
  <si>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</si>
  <si>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</si>
  <si>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</si>
  <si>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</si>
  <si>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</si>
  <si>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</si>
  <si>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</si>
  <si>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</si>
  <si>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</si>
  <si>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</si>
  <si>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</si>
  <si>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</si>
  <si>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</si>
  <si>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</si>
  <si>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</si>
  <si>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</si>
  <si>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</si>
  <si>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</si>
  <si>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</si>
  <si>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</si>
  <si>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</si>
  <si>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</si>
  <si>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</si>
  <si>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</si>
  <si>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</si>
  <si>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</si>
  <si>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</si>
  <si>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</si>
  <si>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</si>
  <si>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</si>
  <si>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</si>
  <si>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</si>
  <si>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</si>
  <si>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</si>
  <si>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</si>
  <si>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</si>
  <si>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</si>
  <si>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</si>
  <si>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</si>
  <si>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</si>
  <si>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</si>
  <si>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</si>
  <si>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</si>
  <si>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</si>
  <si>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</si>
  <si>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</si>
  <si>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</si>
  <si>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</si>
  <si>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</si>
  <si>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</si>
  <si>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</si>
  <si>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</si>
  <si>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</si>
  <si>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</si>
  <si>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</si>
  <si>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</si>
  <si>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</si>
  <si>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</si>
  <si>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</si>
  <si>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</si>
  <si>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</si>
  <si>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</si>
  <si>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</si>
  <si>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</si>
  <si>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</si>
  <si>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</si>
  <si>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</si>
  <si>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</si>
  <si>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</si>
  <si>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</si>
  <si>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</si>
  <si>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</si>
  <si>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</si>
  <si>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</si>
  <si>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</si>
  <si>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</si>
  <si>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</si>
  <si>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</si>
  <si>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</si>
  <si>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</si>
  <si>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</si>
  <si>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</si>
  <si>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</si>
  <si>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</si>
  <si>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</si>
  <si>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</si>
  <si>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</si>
  <si>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</si>
  <si>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</si>
  <si>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</si>
  <si>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</si>
  <si>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</si>
  <si>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</si>
  <si>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</si>
  <si>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</si>
  <si>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</si>
  <si>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</si>
  <si>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</si>
  <si>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</si>
  <si>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</si>
  <si>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</si>
  <si>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</si>
  <si>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</si>
  <si>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</si>
  <si>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</si>
  <si>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</si>
  <si>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</si>
  <si>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</si>
  <si>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</si>
  <si>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</si>
  <si>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</si>
  <si>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</si>
  <si>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</si>
  <si>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</si>
  <si>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</si>
  <si>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</si>
  <si>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</si>
  <si>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</si>
  <si>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</si>
  <si>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</si>
  <si>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</si>
  <si>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</si>
  <si>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</si>
  <si>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</si>
  <si>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</si>
  <si>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</si>
  <si>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</si>
  <si>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</si>
  <si>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</si>
  <si>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</si>
  <si>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</si>
  <si>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</si>
  <si>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</si>
  <si>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</si>
  <si>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</si>
  <si>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</si>
  <si>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</si>
  <si>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</si>
  <si>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</si>
  <si>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</si>
  <si>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</si>
  <si>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</si>
  <si>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</si>
  <si>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</si>
  <si>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</si>
  <si>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</si>
  <si>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</si>
  <si>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</si>
  <si>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</si>
  <si>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</si>
  <si>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</si>
  <si>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</si>
  <si>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</si>
  <si>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</si>
  <si>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</si>
  <si>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</si>
  <si>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</si>
  <si>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</si>
  <si>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</si>
  <si>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</si>
  <si>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</si>
  <si>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</si>
  <si>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</si>
  <si>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</si>
  <si>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</si>
  <si>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</si>
  <si>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</si>
  <si>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</si>
  <si>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</si>
  <si>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</si>
  <si>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</si>
  <si>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</si>
  <si>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</si>
  <si>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</si>
  <si>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</si>
  <si>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</si>
  <si>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</si>
  <si>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</si>
  <si>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</si>
  <si>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</si>
  <si>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</si>
  <si>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</si>
  <si>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</si>
  <si>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</si>
  <si>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</si>
  <si>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</si>
  <si>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</si>
  <si>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</si>
  <si>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</si>
  <si>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</si>
  <si>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</si>
  <si>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</si>
  <si>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</si>
  <si>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</si>
  <si>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</si>
  <si>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</si>
  <si>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</si>
  <si>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</si>
  <si>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</si>
  <si>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</si>
  <si>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</si>
  <si>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</si>
  <si>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</si>
  <si>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</si>
  <si>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</si>
  <si>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</si>
  <si>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</si>
  <si>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</si>
  <si>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</si>
  <si>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</si>
  <si>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</si>
  <si>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</si>
  <si>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</si>
  <si>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</si>
  <si>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</si>
  <si>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</si>
  <si>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</si>
  <si>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</si>
  <si>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</si>
  <si>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</si>
  <si>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</si>
  <si>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</si>
  <si>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</si>
  <si>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</si>
  <si>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</si>
  <si>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</si>
  <si>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</si>
  <si>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</si>
  <si>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</si>
  <si>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</si>
  <si>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</si>
  <si>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</si>
  <si>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</si>
  <si>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</si>
  <si>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</si>
  <si>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</si>
  <si>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</si>
  <si>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</si>
  <si>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</si>
  <si>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</si>
  <si>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</si>
  <si>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</si>
  <si>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</si>
  <si>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</si>
  <si>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</si>
  <si>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</si>
  <si>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</si>
  <si>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</si>
  <si>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</si>
  <si>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</si>
  <si>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</si>
  <si>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</si>
  <si>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</si>
  <si>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</si>
  <si>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</si>
  <si>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</si>
  <si>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</si>
  <si>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</si>
  <si>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</si>
  <si>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</si>
  <si>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</si>
  <si>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</si>
  <si>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</si>
  <si>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</si>
  <si>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</si>
  <si>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</si>
  <si>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</si>
  <si>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</si>
  <si>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</si>
  <si>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</si>
  <si>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</si>
  <si>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</si>
  <si>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</si>
  <si>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</si>
  <si>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</si>
  <si>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</si>
  <si>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</si>
  <si>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</si>
  <si>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</si>
  <si>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</si>
  <si>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</si>
  <si>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</si>
  <si>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</si>
  <si>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</si>
  <si>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</si>
  <si>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</si>
  <si>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</si>
  <si>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</si>
  <si>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</si>
  <si>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</si>
  <si>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</si>
  <si>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</si>
  <si>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</si>
  <si>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</si>
  <si>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</si>
  <si>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</si>
  <si>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</si>
  <si>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</si>
  <si>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</si>
  <si>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</si>
  <si>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</si>
  <si>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</si>
  <si>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</si>
  <si>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</si>
  <si>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</si>
  <si>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</si>
  <si>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</si>
  <si>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</si>
  <si>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</si>
  <si>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</si>
  <si>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</si>
  <si>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</si>
  <si>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</si>
  <si>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</si>
  <si>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</si>
  <si>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</si>
  <si>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</si>
  <si>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</si>
  <si>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</si>
  <si>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</si>
  <si>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</si>
  <si>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</si>
  <si>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</si>
  <si>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</si>
  <si>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</si>
  <si>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</si>
  <si>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</si>
  <si>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</si>
  <si>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</si>
  <si>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</si>
  <si>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</si>
  <si>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</si>
  <si>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</si>
  <si>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</si>
  <si>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</si>
  <si>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</si>
  <si>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</si>
  <si>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</si>
  <si>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</si>
  <si>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</si>
  <si>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</si>
  <si>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</si>
  <si>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</si>
  <si>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</si>
  <si>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</si>
  <si>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</si>
  <si>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</si>
  <si>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</si>
  <si>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</si>
  <si>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</si>
  <si>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</si>
  <si>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</si>
  <si>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</si>
  <si>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</si>
  <si>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</si>
  <si>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</si>
  <si>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</si>
  <si>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</si>
  <si>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</si>
  <si>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</si>
  <si>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</si>
  <si>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</si>
  <si>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</si>
  <si>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</si>
  <si>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</si>
  <si>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</si>
  <si>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</si>
  <si>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</si>
  <si>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</si>
  <si>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</si>
  <si>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</si>
  <si>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</si>
  <si>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</si>
  <si>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</si>
  <si>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</si>
  <si>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</si>
  <si>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</si>
  <si>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</si>
  <si>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</si>
  <si>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</si>
  <si>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</si>
  <si>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</si>
  <si>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</si>
  <si>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</si>
  <si>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</si>
  <si>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</si>
  <si>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</si>
  <si>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</si>
  <si>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</si>
  <si>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</si>
  <si>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</si>
  <si>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</si>
  <si>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</si>
  <si>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</si>
  <si>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</si>
  <si>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</si>
  <si>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</si>
  <si>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</si>
  <si>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</si>
  <si>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</si>
  <si>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</si>
  <si>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</si>
  <si>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</si>
  <si>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</si>
  <si>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</si>
  <si>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</si>
  <si>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</si>
  <si>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</si>
  <si>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</si>
  <si>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</si>
  <si>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</si>
  <si>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</si>
  <si>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</si>
  <si>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</si>
  <si>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</si>
  <si>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</si>
  <si>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</si>
  <si>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</si>
  <si>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</si>
  <si>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</si>
  <si>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</si>
  <si>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</si>
  <si>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</si>
  <si>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</si>
  <si>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</si>
  <si>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</si>
  <si>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</si>
  <si>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</si>
  <si>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</si>
  <si>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</si>
  <si>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</si>
  <si>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</si>
  <si>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</si>
  <si>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</si>
  <si>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</si>
  <si>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</si>
  <si>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</si>
  <si>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</si>
  <si>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</si>
  <si>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</si>
  <si>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</si>
  <si>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</si>
  <si>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</si>
  <si>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</si>
  <si>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</si>
  <si>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</si>
  <si>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</si>
  <si>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</si>
  <si>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</si>
  <si>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</si>
  <si>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</si>
  <si>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</si>
  <si>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</si>
  <si>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</si>
  <si>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</si>
  <si>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</si>
  <si>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</si>
  <si>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</si>
  <si>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</si>
  <si>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</si>
  <si>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</si>
  <si>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</si>
  <si>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</si>
  <si>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</si>
  <si>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</si>
  <si>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</si>
  <si>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</si>
  <si>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</si>
  <si>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</si>
  <si>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</si>
  <si>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</si>
  <si>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</si>
  <si>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</si>
  <si>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</si>
  <si>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</si>
  <si>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</si>
  <si>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</si>
  <si>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</si>
  <si>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</si>
  <si>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</si>
  <si>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</si>
  <si>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</si>
  <si>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</si>
  <si>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</si>
  <si>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</si>
  <si>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</si>
  <si>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</si>
  <si>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</si>
  <si>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</si>
  <si>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</si>
  <si>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</si>
  <si>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</si>
  <si>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</si>
  <si>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</si>
  <si>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</si>
  <si>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</si>
  <si>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</si>
  <si>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</si>
  <si>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</si>
  <si>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</si>
  <si>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</si>
  <si>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</si>
  <si>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</si>
  <si>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</si>
  <si>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</si>
  <si>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</si>
  <si>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</si>
  <si>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</si>
  <si>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</si>
  <si>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</si>
  <si>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</si>
  <si>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</si>
  <si>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</si>
  <si>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</si>
  <si>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</si>
  <si>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</si>
  <si>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</si>
  <si>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</si>
  <si>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</si>
  <si>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</si>
  <si>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</si>
  <si>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</si>
  <si>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</si>
  <si>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</si>
  <si>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</si>
  <si>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</si>
  <si>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</si>
  <si>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</si>
  <si>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</si>
  <si>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</si>
  <si>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</si>
  <si>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</si>
  <si>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</si>
  <si>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</si>
  <si>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</si>
  <si>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</si>
  <si>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</si>
  <si>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</si>
  <si>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</si>
  <si>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</si>
  <si>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</si>
  <si>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</si>
  <si>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</si>
  <si>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</si>
  <si>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</si>
  <si>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</si>
  <si>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</si>
  <si>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</si>
  <si>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</si>
  <si>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</si>
  <si>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</si>
  <si>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</si>
  <si>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</si>
  <si>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</si>
  <si>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</si>
  <si>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</si>
  <si>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</si>
  <si>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</si>
  <si>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</si>
  <si>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</si>
  <si>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</si>
  <si>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</si>
  <si>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</si>
  <si>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</si>
  <si>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</si>
  <si>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</si>
  <si>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</si>
  <si>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</si>
  <si>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</si>
  <si>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</si>
  <si>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</si>
  <si>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</si>
  <si>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</si>
  <si>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</si>
  <si>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</si>
  <si>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</si>
  <si>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</si>
  <si>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</si>
  <si>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</si>
  <si>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</si>
  <si>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</si>
  <si>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</si>
  <si>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</si>
  <si>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</si>
  <si>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</si>
  <si>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</si>
  <si>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</si>
  <si>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</si>
  <si>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</si>
  <si>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</si>
  <si>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</si>
  <si>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</si>
  <si>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</si>
  <si>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</si>
  <si>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</si>
  <si>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</si>
  <si>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</si>
  <si>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</si>
  <si>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</si>
  <si>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</si>
  <si>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</si>
  <si>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</si>
  <si>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</si>
  <si>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</si>
  <si>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</si>
  <si>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</si>
  <si>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</si>
  <si>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</si>
  <si>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</si>
  <si>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</si>
  <si>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</si>
  <si>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</si>
  <si>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</si>
  <si>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</si>
  <si>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</si>
  <si>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</si>
  <si>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</si>
  <si>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</si>
  <si>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</si>
  <si>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</si>
  <si>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</si>
  <si>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</si>
  <si>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</si>
  <si>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</si>
  <si>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</si>
  <si>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</si>
  <si>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</si>
  <si>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</si>
  <si>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</si>
  <si>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</si>
  <si>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</si>
  <si>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</si>
  <si>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</si>
  <si>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</si>
  <si>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</si>
  <si>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</si>
  <si>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</si>
  <si>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</si>
  <si>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</si>
  <si>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</si>
  <si>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</si>
  <si>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</si>
  <si>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</si>
  <si>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</si>
  <si>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</si>
  <si>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</si>
  <si>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</si>
  <si>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</si>
  <si>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</si>
  <si>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</si>
  <si>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</si>
  <si>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</si>
  <si>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</si>
  <si>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</si>
  <si>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</si>
  <si>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</si>
  <si>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</si>
  <si>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</si>
  <si>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</si>
  <si>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</si>
  <si>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</si>
  <si>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</si>
  <si>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</si>
  <si>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</si>
  <si>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</si>
  <si>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</si>
  <si>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</si>
  <si>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</si>
  <si>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</si>
  <si>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</si>
  <si>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</si>
  <si>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</si>
  <si>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</si>
  <si>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</si>
  <si>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</si>
  <si>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</si>
  <si>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</si>
  <si>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</si>
  <si>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</si>
  <si>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</si>
  <si>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</si>
  <si>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</si>
  <si>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</si>
  <si>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</si>
  <si>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</si>
  <si>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</si>
  <si>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</si>
  <si>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</si>
  <si>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</si>
  <si>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</si>
  <si>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</si>
  <si>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</si>
  <si>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</si>
  <si>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</si>
  <si>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</si>
  <si>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</si>
  <si>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</si>
  <si>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</si>
  <si>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</si>
  <si>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</si>
  <si>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</si>
  <si>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</si>
  <si>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</si>
  <si>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</si>
  <si>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</si>
  <si>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</si>
  <si>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</si>
  <si>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</si>
  <si>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</si>
  <si>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</si>
  <si>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</si>
  <si>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</si>
  <si>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</si>
  <si>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</si>
  <si>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</si>
  <si>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</si>
  <si>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</si>
  <si>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</si>
  <si>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</si>
  <si>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</si>
  <si>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</si>
  <si>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</si>
  <si>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</si>
  <si>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</si>
  <si>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</si>
  <si>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</si>
  <si>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</si>
  <si>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</si>
  <si>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</si>
  <si>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</si>
  <si>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</si>
  <si>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</si>
  <si>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</si>
  <si>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</si>
  <si>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</si>
  <si>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</si>
  <si>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</si>
  <si>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</si>
  <si>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</si>
  <si>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</si>
  <si>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</si>
  <si>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</si>
  <si>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</si>
  <si>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</si>
  <si>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</si>
  <si>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</si>
  <si>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</si>
  <si>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</si>
  <si>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</si>
  <si>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</si>
  <si>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</si>
  <si>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</si>
  <si>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</si>
  <si>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</si>
  <si>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</si>
  <si>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</si>
  <si>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</si>
  <si>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</si>
  <si>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</si>
  <si>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</si>
  <si>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</si>
  <si>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</si>
  <si>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</si>
  <si>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</si>
  <si>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</si>
  <si>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</si>
  <si>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</si>
  <si>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</si>
  <si>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</si>
  <si>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</si>
  <si>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</si>
  <si>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</si>
  <si>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</si>
  <si>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</si>
  <si>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</si>
  <si>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</si>
  <si>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</si>
  <si>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</si>
  <si>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</si>
  <si>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</si>
  <si>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</si>
  <si>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</si>
  <si>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</si>
  <si>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</si>
  <si>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</si>
  <si>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</si>
  <si>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</si>
  <si>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</si>
  <si>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</si>
  <si>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</si>
  <si>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</si>
  <si>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</si>
  <si>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</si>
  <si>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</si>
  <si>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</si>
  <si>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</si>
  <si>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</si>
  <si>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</si>
  <si>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</si>
  <si>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</si>
  <si>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</si>
  <si>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</si>
  <si>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</si>
  <si>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</si>
  <si>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</si>
  <si>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</si>
  <si>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</si>
  <si>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</si>
  <si>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</si>
  <si>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</si>
  <si>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</si>
  <si>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</si>
  <si>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</si>
  <si>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</si>
  <si>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</si>
  <si>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</si>
  <si>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</si>
  <si>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</si>
  <si>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</si>
  <si>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</si>
  <si>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</si>
  <si>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</si>
  <si>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</si>
  <si>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</si>
  <si>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</si>
  <si>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</si>
  <si>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</si>
  <si>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</si>
  <si>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</si>
  <si>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</si>
  <si>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</si>
  <si>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</si>
  <si>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</si>
  <si>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</si>
  <si>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</si>
  <si>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</si>
  <si>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</si>
  <si>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</si>
  <si>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</si>
  <si>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</si>
  <si>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</si>
  <si>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</si>
  <si>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</si>
  <si>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</si>
  <si>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</si>
  <si>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</si>
  <si>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</si>
  <si>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</si>
  <si>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</si>
  <si>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</si>
  <si>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</si>
  <si>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</si>
  <si>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</si>
  <si>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</si>
  <si>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</si>
  <si>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</si>
  <si>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</si>
  <si>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</si>
  <si>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</si>
  <si>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</si>
  <si>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</si>
  <si>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</si>
  <si>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</si>
  <si>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</si>
  <si>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</si>
  <si>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</si>
  <si>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</si>
  <si>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</si>
  <si>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</si>
  <si>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</si>
  <si>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</si>
  <si>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</si>
  <si>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</si>
  <si>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</si>
  <si>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</si>
  <si>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</si>
  <si>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</si>
  <si>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</si>
  <si>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</si>
  <si>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</si>
  <si>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</si>
  <si>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</si>
  <si>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</si>
  <si>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</si>
  <si>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</si>
  <si>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</si>
  <si>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</si>
  <si>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</si>
  <si>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</si>
  <si>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</si>
  <si>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</si>
  <si>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</si>
  <si>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</si>
  <si>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</si>
  <si>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</si>
  <si>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</si>
  <si>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</si>
  <si>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</si>
  <si>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</si>
  <si>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</si>
  <si>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</si>
  <si>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</si>
  <si>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</si>
  <si>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</si>
  <si>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</si>
  <si>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</si>
  <si>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</si>
  <si>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</si>
  <si>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</si>
  <si>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</si>
  <si>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</si>
  <si>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</si>
  <si>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</si>
  <si>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</si>
  <si>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</si>
  <si>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</si>
  <si>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</si>
  <si>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</si>
  <si>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</si>
  <si>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</si>
  <si>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</si>
  <si>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</si>
  <si>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</si>
  <si>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</si>
  <si>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</si>
  <si>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</si>
  <si>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</si>
  <si>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</si>
  <si>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</si>
  <si>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</si>
  <si>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</si>
  <si>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</si>
  <si>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</si>
  <si>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</si>
  <si>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</si>
  <si>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</si>
  <si>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</si>
  <si>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</si>
  <si>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</si>
  <si>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</si>
  <si>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</si>
  <si>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</si>
  <si>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</si>
  <si>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</si>
  <si>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</si>
  <si>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</si>
  <si>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</si>
  <si>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</si>
  <si>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</si>
  <si>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</si>
  <si>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</si>
  <si>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</si>
  <si>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</si>
  <si>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</si>
  <si>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</si>
  <si>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</si>
  <si>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</si>
  <si>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</si>
  <si>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</si>
  <si>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</si>
  <si>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</si>
  <si>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</si>
  <si>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</si>
  <si>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</si>
  <si>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</si>
  <si>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</si>
  <si>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</si>
  <si>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</si>
  <si>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</si>
  <si>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</si>
  <si>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</si>
  <si>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</si>
  <si>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</si>
  <si>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</si>
  <si>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</si>
  <si>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</si>
  <si>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</si>
  <si>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</si>
  <si>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</si>
  <si>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</si>
  <si>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</si>
  <si>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</si>
  <si>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</si>
  <si>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</si>
  <si>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</si>
  <si>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</si>
  <si>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</si>
  <si>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</si>
  <si>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</si>
  <si>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</si>
  <si>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</si>
  <si>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</si>
  <si>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</si>
  <si>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</si>
  <si>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</si>
  <si>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</si>
  <si>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</si>
  <si>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</si>
  <si>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</si>
  <si>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</si>
  <si>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</si>
  <si>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</si>
  <si>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</si>
  <si>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</si>
  <si>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</si>
  <si>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</si>
  <si>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</si>
  <si>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</si>
  <si>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</si>
  <si>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</si>
  <si>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</si>
  <si>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</si>
  <si>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</si>
  <si>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</si>
  <si>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</si>
  <si>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</si>
  <si>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</si>
  <si>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</si>
  <si>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</si>
  <si>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</si>
  <si>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</si>
  <si>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</si>
  <si>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</si>
  <si>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</si>
  <si>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</si>
  <si>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</si>
  <si>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</si>
  <si>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</si>
  <si>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</si>
  <si>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</si>
  <si>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</si>
  <si>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</si>
  <si>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</si>
  <si>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</si>
  <si>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</si>
  <si>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</si>
  <si>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</si>
  <si>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</si>
  <si>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</si>
  <si>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</si>
  <si>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</si>
  <si>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</si>
  <si>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</si>
  <si>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</si>
  <si>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</si>
  <si>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</si>
  <si>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</si>
  <si>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</si>
  <si>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</si>
  <si>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</si>
  <si>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</si>
  <si>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</si>
  <si>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</si>
  <si>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</si>
  <si>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</si>
  <si>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</si>
  <si>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</si>
  <si>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</si>
  <si>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</si>
  <si>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</si>
  <si>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</si>
  <si>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</si>
  <si>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</si>
  <si>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</si>
  <si>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</si>
  <si>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</si>
  <si>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</si>
  <si>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</si>
  <si>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</si>
  <si>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</si>
  <si>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</si>
  <si>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</si>
  <si>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</si>
  <si>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</si>
  <si>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</si>
  <si>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</si>
  <si>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</si>
  <si>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</si>
  <si>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</si>
  <si>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</si>
  <si>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</si>
  <si>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</si>
  <si>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</si>
  <si>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</si>
  <si>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</si>
  <si>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</si>
  <si>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</si>
  <si>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</si>
  <si>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</si>
  <si>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</si>
  <si>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</si>
  <si>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</si>
  <si>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</si>
  <si>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</si>
  <si>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</si>
  <si>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</si>
  <si>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</si>
  <si>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</si>
  <si>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</si>
  <si>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</si>
  <si>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</si>
  <si>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</si>
  <si>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</si>
  <si>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</si>
  <si>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</si>
  <si>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</si>
  <si>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</si>
  <si>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</si>
  <si>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</si>
  <si>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</si>
  <si>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</si>
  <si>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</si>
  <si>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</si>
  <si>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</si>
  <si>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</si>
  <si>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</si>
  <si>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</si>
  <si>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</si>
  <si>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</si>
  <si>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</si>
  <si>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</si>
  <si>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</si>
  <si>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</si>
  <si>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</si>
  <si>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</si>
  <si>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</si>
  <si>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</si>
  <si>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</si>
  <si>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</si>
  <si>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</si>
  <si>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</si>
  <si>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</si>
  <si>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</si>
  <si>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</si>
  <si>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</si>
  <si>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</si>
  <si>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</si>
  <si>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</si>
  <si>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</si>
  <si>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</si>
  <si>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</si>
  <si>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</si>
  <si>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</si>
  <si>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</si>
  <si>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</si>
  <si>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</si>
  <si>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</si>
  <si>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</si>
  <si>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</si>
  <si>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</si>
  <si>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</si>
  <si>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</si>
  <si>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</si>
  <si>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</si>
  <si>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</si>
  <si>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</si>
  <si>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</si>
  <si>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</si>
  <si>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</si>
  <si>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</si>
  <si>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</si>
  <si>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</si>
  <si>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</si>
  <si>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</si>
  <si>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</si>
  <si>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</si>
  <si>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</si>
  <si>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</si>
  <si>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</si>
  <si>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</si>
  <si>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</si>
  <si>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</si>
  <si>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</si>
  <si>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</si>
  <si>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</si>
  <si>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</si>
  <si>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</si>
  <si>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</si>
  <si>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</si>
  <si>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</si>
  <si>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</si>
  <si>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</si>
  <si>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</si>
  <si>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</si>
  <si>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</si>
  <si>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</si>
  <si>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</si>
  <si>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</si>
  <si>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</si>
  <si>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</si>
  <si>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</si>
  <si>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</si>
  <si>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</si>
  <si>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</si>
  <si>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</si>
  <si>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</si>
  <si>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</si>
  <si>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</si>
  <si>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</si>
  <si>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</si>
  <si>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</si>
  <si>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</si>
  <si>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</si>
  <si>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</si>
  <si>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</si>
  <si>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</si>
  <si>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</si>
  <si>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</si>
  <si>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</si>
  <si>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</si>
  <si>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</si>
  <si>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</si>
  <si>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</si>
  <si>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</si>
  <si>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</si>
  <si>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</si>
  <si>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</si>
  <si>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</si>
  <si>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</si>
  <si>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</si>
  <si>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</si>
  <si>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</si>
  <si>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</si>
  <si>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</si>
  <si>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</si>
  <si>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</si>
  <si>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</si>
  <si>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</si>
  <si>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</si>
  <si>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</si>
  <si>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</si>
  <si>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</si>
  <si>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</si>
  <si>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</si>
  <si>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</si>
  <si>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</si>
  <si>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</si>
  <si>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</si>
  <si>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</si>
  <si>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</si>
  <si>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</si>
  <si>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</si>
  <si>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</si>
  <si>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</si>
  <si>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</si>
  <si>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</si>
  <si>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</si>
  <si>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</si>
  <si>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</si>
  <si>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</si>
  <si>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</si>
  <si>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</si>
  <si>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</si>
  <si>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</si>
  <si>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</si>
  <si>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</si>
  <si>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</si>
  <si>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</si>
  <si>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</si>
  <si>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</si>
  <si>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</si>
  <si>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</si>
  <si>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</si>
  <si>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</si>
  <si>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</si>
  <si>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</si>
  <si>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</si>
  <si>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</si>
  <si>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</si>
  <si>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</si>
  <si>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</si>
  <si>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</si>
  <si>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</si>
  <si>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</si>
  <si>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</si>
  <si>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</si>
  <si>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</si>
  <si>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</si>
  <si>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</si>
  <si>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</si>
  <si>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</si>
  <si>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</si>
  <si>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</si>
  <si>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</si>
  <si>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</si>
  <si>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</si>
  <si>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</si>
  <si>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</si>
  <si>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</si>
  <si>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</si>
  <si>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</si>
  <si>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</si>
  <si>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</si>
  <si>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</si>
  <si>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</si>
  <si>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</si>
  <si>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</si>
  <si>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</si>
  <si>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</si>
  <si>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</si>
  <si>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</si>
  <si>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</si>
  <si>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</si>
  <si>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</si>
  <si>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</si>
  <si>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</si>
  <si>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</si>
  <si>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</si>
  <si>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</si>
  <si>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</si>
  <si>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</si>
  <si>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</si>
  <si>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</si>
  <si>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</si>
  <si>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</si>
  <si>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</si>
  <si>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</si>
  <si>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</si>
  <si>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</si>
  <si>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</si>
  <si>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</si>
  <si>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</si>
  <si>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</si>
  <si>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</si>
  <si>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</si>
  <si>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</si>
  <si>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</si>
  <si>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</si>
  <si>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</si>
  <si>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</si>
  <si>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</si>
  <si>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</si>
  <si>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</si>
  <si>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</si>
  <si>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</si>
  <si>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</si>
  <si>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</si>
  <si>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</si>
  <si>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</si>
  <si>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</si>
  <si>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</si>
  <si>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</si>
  <si>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</si>
  <si>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</si>
  <si>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</si>
  <si>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</si>
  <si>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</si>
  <si>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</si>
  <si>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</si>
  <si>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</si>
  <si>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</si>
  <si>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</si>
  <si>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</si>
  <si>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</si>
  <si>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</si>
  <si>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</si>
  <si>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</si>
  <si>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</si>
  <si>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</si>
  <si>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</si>
  <si>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</si>
  <si>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</si>
  <si>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</si>
  <si>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</si>
  <si>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</si>
  <si>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</si>
  <si>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</si>
  <si>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</si>
  <si>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</si>
  <si>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</si>
  <si>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</si>
  <si>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</si>
  <si>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</si>
  <si>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</si>
  <si>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</si>
  <si>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</si>
  <si>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</si>
  <si>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</si>
  <si>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</si>
  <si>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</si>
  <si>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</si>
  <si>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</si>
  <si>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</si>
  <si>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</si>
  <si>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</si>
  <si>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</si>
  <si>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</si>
  <si>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</si>
  <si>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</si>
  <si>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</si>
  <si>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</si>
  <si>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</si>
  <si>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</si>
  <si>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</si>
  <si>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</si>
  <si>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</si>
  <si>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</si>
  <si>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</si>
  <si>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</si>
  <si>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</si>
  <si>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</si>
  <si>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</si>
  <si>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</si>
  <si>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</si>
  <si>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</si>
  <si>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</si>
  <si>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</si>
  <si>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</si>
  <si>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</si>
  <si>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</si>
  <si>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</si>
  <si>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</si>
  <si>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</si>
  <si>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</si>
  <si>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</si>
  <si>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</si>
  <si>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</si>
  <si>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</si>
  <si>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</si>
  <si>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</si>
  <si>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</si>
  <si>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</si>
  <si>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</si>
  <si>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</si>
  <si>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</si>
  <si>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</si>
  <si>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</si>
  <si>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</si>
  <si>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</si>
  <si>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</si>
  <si>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</si>
  <si>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</si>
  <si>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</si>
  <si>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</si>
  <si>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</si>
  <si>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</si>
  <si>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</si>
  <si>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</si>
  <si>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</si>
  <si>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</si>
  <si>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</si>
  <si>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</si>
  <si>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</si>
  <si>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</si>
  <si>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</si>
  <si>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</si>
  <si>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</si>
  <si>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</si>
  <si>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</si>
  <si>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</si>
  <si>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</si>
  <si>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</si>
  <si>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</si>
  <si>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</si>
  <si>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</si>
  <si>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</si>
  <si>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</si>
  <si>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</si>
  <si>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</si>
  <si>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</si>
  <si>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</si>
  <si>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</si>
  <si>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</si>
  <si>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</si>
  <si>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</si>
  <si>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</si>
  <si>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</si>
  <si>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</si>
  <si>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</si>
  <si>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</si>
  <si>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</si>
  <si>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</si>
  <si>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</si>
  <si>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</si>
  <si>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</si>
  <si>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</si>
  <si>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</si>
  <si>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</si>
  <si>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</si>
  <si>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</si>
  <si>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</si>
  <si>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</si>
  <si>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</si>
  <si>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</si>
  <si>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</si>
  <si>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</si>
  <si>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</si>
  <si>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</si>
  <si>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</si>
  <si>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</si>
  <si>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</si>
  <si>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</si>
  <si>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</si>
  <si>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</si>
  <si>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</si>
  <si>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</si>
  <si>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</si>
  <si>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</si>
  <si>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</si>
  <si>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</si>
  <si>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</si>
  <si>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</si>
  <si>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</si>
  <si>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</si>
  <si>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</si>
  <si>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</si>
  <si>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</si>
  <si>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</si>
  <si>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</si>
  <si>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</si>
  <si>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</si>
  <si>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</si>
  <si>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</si>
  <si>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</si>
  <si>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</si>
  <si>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</si>
  <si>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</si>
  <si>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</si>
  <si>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</si>
  <si>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</si>
  <si>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</si>
  <si>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</si>
  <si>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</si>
  <si>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</si>
  <si>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</si>
  <si>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</si>
  <si>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</si>
  <si>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</si>
  <si>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</si>
  <si>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</si>
  <si>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</si>
  <si>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</si>
  <si>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</si>
  <si>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</si>
  <si>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</si>
  <si>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</si>
  <si>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</si>
  <si>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</si>
  <si>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</si>
  <si>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</si>
  <si>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</si>
  <si>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</si>
  <si>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</si>
  <si>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</si>
  <si>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</si>
  <si>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</si>
  <si>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</si>
  <si>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</si>
  <si>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</si>
  <si>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</si>
  <si>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</si>
  <si>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</si>
  <si>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</si>
  <si>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</si>
  <si>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</si>
  <si>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</si>
  <si>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</si>
  <si>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</si>
  <si>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</si>
  <si>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</si>
  <si>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</si>
  <si>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</si>
  <si>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</si>
  <si>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</si>
  <si>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</si>
  <si>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</si>
  <si>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</si>
  <si>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</si>
  <si>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</si>
  <si>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</si>
  <si>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</si>
  <si>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</si>
  <si>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</si>
  <si>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</si>
  <si>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</si>
  <si>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</si>
  <si>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</si>
  <si>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</si>
  <si>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</si>
  <si>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</si>
  <si>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</si>
  <si>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</si>
  <si>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</si>
  <si>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</si>
  <si>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</si>
  <si>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</si>
  <si>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</si>
  <si>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</si>
  <si>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</si>
  <si>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</si>
  <si>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</si>
  <si>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</si>
  <si>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</si>
  <si>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</si>
  <si>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</si>
  <si>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</si>
  <si>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</si>
  <si>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</si>
  <si>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</si>
  <si>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</si>
  <si>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</si>
  <si>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</si>
  <si>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</si>
  <si>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</si>
  <si>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</si>
  <si>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</si>
  <si>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</si>
  <si>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</si>
  <si>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</si>
  <si>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</si>
  <si>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</si>
  <si>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</si>
  <si>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</si>
  <si>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</si>
  <si>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</si>
  <si>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</si>
  <si>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</si>
  <si>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</si>
  <si>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</si>
  <si>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</si>
  <si>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</si>
  <si>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</si>
  <si>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</si>
  <si>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</si>
  <si>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</si>
  <si>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</si>
  <si>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</si>
  <si>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</si>
  <si>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</si>
  <si>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</si>
  <si>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</si>
  <si>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</si>
  <si>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</si>
  <si>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</si>
  <si>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</si>
  <si>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</si>
  <si>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</si>
  <si>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</si>
  <si>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</si>
  <si>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</si>
  <si>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</si>
  <si>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</si>
  <si>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</si>
  <si>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</si>
  <si>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</si>
  <si>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</si>
  <si>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</si>
  <si>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</si>
  <si>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</si>
  <si>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</si>
  <si>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</si>
  <si>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</si>
  <si>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</si>
  <si>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</si>
  <si>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</si>
  <si>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</si>
  <si>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</si>
  <si>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</si>
  <si>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</si>
  <si>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</si>
  <si>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</si>
  <si>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</si>
  <si>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</si>
  <si>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</si>
  <si>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</si>
  <si>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</si>
  <si>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</si>
  <si>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</si>
  <si>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</si>
  <si>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</si>
  <si>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</si>
  <si>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</si>
  <si>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</si>
  <si>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</si>
  <si>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</si>
  <si>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</si>
  <si>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</si>
  <si>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</si>
  <si>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</si>
  <si>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</si>
  <si>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</si>
  <si>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</si>
  <si>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</si>
  <si>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</si>
  <si>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</si>
  <si>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</si>
  <si>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</si>
  <si>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</si>
  <si>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</si>
  <si>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</si>
  <si>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</si>
  <si>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</si>
  <si>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</si>
  <si>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</si>
  <si>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</si>
  <si>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</si>
  <si>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</si>
  <si>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</si>
  <si>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</si>
  <si>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</si>
  <si>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</si>
  <si>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</si>
  <si>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</si>
  <si>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</si>
  <si>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</si>
  <si>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</si>
  <si>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</si>
  <si>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</si>
  <si>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</si>
  <si>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</si>
  <si>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</si>
  <si>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</si>
  <si>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</si>
  <si>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</si>
  <si>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</si>
  <si>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</si>
  <si>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</si>
  <si>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</si>
  <si>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</si>
  <si>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</si>
  <si>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</si>
  <si>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</si>
  <si>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</si>
  <si>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</si>
  <si>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</si>
  <si>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</si>
  <si>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</si>
  <si>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</si>
  <si>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</si>
  <si>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</si>
  <si>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</si>
  <si>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</si>
  <si>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</si>
  <si>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</si>
  <si>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</si>
  <si>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</si>
  <si>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</si>
  <si>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</si>
  <si>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</si>
  <si>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</si>
  <si>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</si>
  <si>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</si>
  <si>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</si>
  <si>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</si>
  <si>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</si>
  <si>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</si>
  <si>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</si>
  <si>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</si>
  <si>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</si>
  <si>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</si>
  <si>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</si>
  <si>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</si>
  <si>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</si>
  <si>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</si>
  <si>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</si>
  <si>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</si>
  <si>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</si>
  <si>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</si>
  <si>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</si>
  <si>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</si>
  <si>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</si>
  <si>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</si>
  <si>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</si>
  <si>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</si>
  <si>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</si>
  <si>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</si>
  <si>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</si>
  <si>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</si>
  <si>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</si>
  <si>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</si>
  <si>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</si>
  <si>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</si>
  <si>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</si>
  <si>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</si>
  <si>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</si>
  <si>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</si>
  <si>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</si>
  <si>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</si>
  <si>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</si>
  <si>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</si>
  <si>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</si>
  <si>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</si>
  <si>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</si>
  <si>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</si>
  <si>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</si>
  <si>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</si>
  <si>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</si>
  <si>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</si>
  <si>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</si>
  <si>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</si>
  <si>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</si>
  <si>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</si>
  <si>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</si>
  <si>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</si>
  <si>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</si>
  <si>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</si>
  <si>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</si>
  <si>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</si>
  <si>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</si>
  <si>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</si>
  <si>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</si>
  <si>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</si>
  <si>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</si>
  <si>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</si>
  <si>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</si>
  <si>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</si>
  <si>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</si>
  <si>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</si>
  <si>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</si>
  <si>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</si>
  <si>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</si>
  <si>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</si>
  <si>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</si>
  <si>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</si>
  <si>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</si>
  <si>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</si>
  <si>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</si>
  <si>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</si>
  <si>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</si>
  <si>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</si>
  <si>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</si>
  <si>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</si>
  <si>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</si>
  <si>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</si>
  <si>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</si>
  <si>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</si>
  <si>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</si>
  <si>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</si>
  <si>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</si>
  <si>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</si>
  <si>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</si>
  <si>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</si>
  <si>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</si>
  <si>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</si>
  <si>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</si>
  <si>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</si>
  <si>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</si>
  <si>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</si>
  <si>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</si>
  <si>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</si>
  <si>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</si>
  <si>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</si>
  <si>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</si>
  <si>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</si>
  <si>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</si>
  <si>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</si>
  <si>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</si>
  <si>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</si>
  <si>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</si>
  <si>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</si>
  <si>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</si>
  <si>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</si>
  <si>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</si>
  <si>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</si>
  <si>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</si>
  <si>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</si>
  <si>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</si>
  <si>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</si>
  <si>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</si>
  <si>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</si>
  <si>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</si>
  <si>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</si>
  <si>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</si>
  <si>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</si>
  <si>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</si>
  <si>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</si>
  <si>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</si>
  <si>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</si>
  <si>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</si>
  <si>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</si>
  <si>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</si>
  <si>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</si>
  <si>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</si>
  <si>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</si>
  <si>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</si>
  <si>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</si>
  <si>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</si>
  <si>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</si>
  <si>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</si>
  <si>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</si>
  <si>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</si>
  <si>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</si>
  <si>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</si>
  <si>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</si>
  <si>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</si>
  <si>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</si>
  <si>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</si>
  <si>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</si>
  <si>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</si>
  <si>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</si>
  <si>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</si>
  <si>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</si>
  <si>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</si>
  <si>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</si>
  <si>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</si>
  <si>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</si>
  <si>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</si>
  <si>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</si>
  <si>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</si>
  <si>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</si>
  <si>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</si>
  <si>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</si>
  <si>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</si>
  <si>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</si>
  <si>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</si>
  <si>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</si>
  <si>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</si>
  <si>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</si>
  <si>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</si>
  <si>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</si>
  <si>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</si>
  <si>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</si>
  <si>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</si>
  <si>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</si>
  <si>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</si>
  <si>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</si>
  <si>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</si>
  <si>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</si>
  <si>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</si>
  <si>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</si>
  <si>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</si>
  <si>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</si>
  <si>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</si>
  <si>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</si>
  <si>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</si>
  <si>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</si>
  <si>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</si>
  <si>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</si>
  <si>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</si>
  <si>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</si>
  <si>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</si>
  <si>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</si>
  <si>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</si>
  <si>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</si>
  <si>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</si>
  <si>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</si>
  <si>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</si>
  <si>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</si>
  <si>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</si>
  <si>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</si>
  <si>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</si>
  <si>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</si>
  <si>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</si>
  <si>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</si>
  <si>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</si>
  <si>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</si>
  <si>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</si>
  <si>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</si>
  <si>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</si>
  <si>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</si>
  <si>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</si>
  <si>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</si>
  <si>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</si>
  <si>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</si>
  <si>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</si>
  <si>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</si>
  <si>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</si>
  <si>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</si>
  <si>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</si>
  <si>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</si>
  <si>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</si>
  <si>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</si>
  <si>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</si>
  <si>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</si>
  <si>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</si>
  <si>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</si>
  <si>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</si>
  <si>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</si>
  <si>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</si>
  <si>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</si>
  <si>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</si>
  <si>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</si>
  <si>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</si>
  <si>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</si>
  <si>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</si>
  <si>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</si>
  <si>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</si>
  <si>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</si>
  <si>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</si>
  <si>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</si>
  <si>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</si>
  <si>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</si>
  <si>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</si>
  <si>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</si>
  <si>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</si>
  <si>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</si>
  <si>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</si>
  <si>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</si>
  <si>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</si>
  <si>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</si>
  <si>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</si>
  <si>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</si>
  <si>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</si>
  <si>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</si>
  <si>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</si>
  <si>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</si>
  <si>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</si>
  <si>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</si>
  <si>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</si>
  <si>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</si>
  <si>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</si>
  <si>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</si>
  <si>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</si>
  <si>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</si>
  <si>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</si>
  <si>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</si>
  <si>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</si>
  <si>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</si>
  <si>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</si>
  <si>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</si>
  <si>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</si>
  <si>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</si>
  <si>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</si>
  <si>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</si>
  <si>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</si>
  <si>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</si>
  <si>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</si>
  <si>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</si>
  <si>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</si>
  <si>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</si>
  <si>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</si>
  <si>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</si>
  <si>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</si>
  <si>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</si>
  <si>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</si>
  <si>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</si>
  <si>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</si>
  <si>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</si>
  <si>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</si>
  <si>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</si>
  <si>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</si>
  <si>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</si>
  <si>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</si>
  <si>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</si>
  <si>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</si>
  <si>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</si>
  <si>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</si>
  <si>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</si>
  <si>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</si>
  <si>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</si>
  <si>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</si>
  <si>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</si>
  <si>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</si>
  <si>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</si>
  <si>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</si>
  <si>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</si>
  <si>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</si>
  <si>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</si>
  <si>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</si>
  <si>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</si>
  <si>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</si>
  <si>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</si>
  <si>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</si>
  <si>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</si>
  <si>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</si>
  <si>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</si>
  <si>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</si>
  <si>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</si>
  <si>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</si>
  <si>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</si>
  <si>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</si>
  <si>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</si>
  <si>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</si>
  <si>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</si>
  <si>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</si>
  <si>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</si>
  <si>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</si>
  <si>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</si>
  <si>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</si>
  <si>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</si>
  <si>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</si>
  <si>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</si>
  <si>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</si>
  <si>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</si>
  <si>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</si>
  <si>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</si>
  <si>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</si>
  <si>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</si>
  <si>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</si>
  <si>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</si>
  <si>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</si>
  <si>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</si>
  <si>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</si>
  <si>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</si>
  <si>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</si>
  <si>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</si>
  <si>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</si>
  <si>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</si>
  <si>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</si>
  <si>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</si>
  <si>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</si>
  <si>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</si>
  <si>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</si>
  <si>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</si>
  <si>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</si>
  <si>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</si>
  <si>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</si>
  <si>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</si>
  <si>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</si>
  <si>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</si>
  <si>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</si>
  <si>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</si>
  <si>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</si>
  <si>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</si>
  <si>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</si>
  <si>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</si>
  <si>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</si>
  <si>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</si>
  <si>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</si>
  <si>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</si>
  <si>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</si>
  <si>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</si>
  <si>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</si>
  <si>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</si>
  <si>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</si>
  <si>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</si>
  <si>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</si>
  <si>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</si>
  <si>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</si>
  <si>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</si>
  <si>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</si>
  <si>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</si>
  <si>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</si>
  <si>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</si>
  <si>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</si>
  <si>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</si>
  <si>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</si>
  <si>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</si>
  <si>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</si>
  <si>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</si>
  <si>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</si>
  <si>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</si>
  <si>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</si>
  <si>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</si>
  <si>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</si>
  <si>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</si>
  <si>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</si>
  <si>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</si>
  <si>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</si>
  <si>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</si>
  <si>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</si>
  <si>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</si>
  <si>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</si>
  <si>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</si>
  <si>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</si>
  <si>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</si>
  <si>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</si>
  <si>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</si>
  <si>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</si>
  <si>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</si>
  <si>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</si>
  <si>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</si>
  <si>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</si>
  <si>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</si>
  <si>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</si>
  <si>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</si>
  <si>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</si>
  <si>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</si>
  <si>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</si>
  <si>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</si>
  <si>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</si>
  <si>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</si>
  <si>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</si>
  <si>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</si>
  <si>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</si>
  <si>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</si>
  <si>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</si>
  <si>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</si>
  <si>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</si>
  <si>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</si>
  <si>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</si>
  <si>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</si>
  <si>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</si>
  <si>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</si>
  <si>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</si>
  <si>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</si>
  <si>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</si>
  <si>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</si>
  <si>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</si>
  <si>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</si>
  <si>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</si>
  <si>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</si>
  <si>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</si>
  <si>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</si>
  <si>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</si>
  <si>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</si>
  <si>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</si>
  <si>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</si>
  <si>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</si>
  <si>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</si>
  <si>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</si>
  <si>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</si>
  <si>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</si>
  <si>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</si>
  <si>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</si>
  <si>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</si>
  <si>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</si>
  <si>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</si>
  <si>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</si>
  <si>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</si>
  <si>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</si>
  <si>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</si>
  <si>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</si>
  <si>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</si>
  <si>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</si>
  <si>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</si>
  <si>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</si>
  <si>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</si>
  <si>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</si>
  <si>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</si>
  <si>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</si>
  <si>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</si>
  <si>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</si>
  <si>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</si>
  <si>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</si>
  <si>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</si>
  <si>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</si>
  <si>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</si>
  <si>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</si>
  <si>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</si>
  <si>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</si>
  <si>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</si>
  <si>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</si>
  <si>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</si>
  <si>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</si>
  <si>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</si>
  <si>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</si>
  <si>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</si>
  <si>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</si>
  <si>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</si>
  <si>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</si>
  <si>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</si>
  <si>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</si>
  <si>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</si>
  <si>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</si>
  <si>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</si>
  <si>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</si>
  <si>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</si>
  <si>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</si>
  <si>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</si>
  <si>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</si>
  <si>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</si>
  <si>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</si>
  <si>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</si>
  <si>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</si>
  <si>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</si>
  <si>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</si>
  <si>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</si>
  <si>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</si>
  <si>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</si>
  <si>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</si>
  <si>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</si>
  <si>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</si>
  <si>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</si>
  <si>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</si>
  <si>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</si>
  <si>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</si>
  <si>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</si>
  <si>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</si>
  <si>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</si>
  <si>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</si>
  <si>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</si>
  <si>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</si>
  <si>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</si>
  <si>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</si>
  <si>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</si>
  <si>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</si>
  <si>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</si>
  <si>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</si>
  <si>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</si>
  <si>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</si>
  <si>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</si>
  <si>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</si>
  <si>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</si>
  <si>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</si>
  <si>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</si>
  <si>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</si>
  <si>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</si>
  <si>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</si>
  <si>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</si>
  <si>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</si>
  <si>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</si>
  <si>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</si>
  <si>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</si>
  <si>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</si>
  <si>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</si>
  <si>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</si>
  <si>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</si>
  <si>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</si>
  <si>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</si>
  <si>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</si>
  <si>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</si>
  <si>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</si>
  <si>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</si>
  <si>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</si>
  <si>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</si>
  <si>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</si>
  <si>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</si>
  <si>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</si>
  <si>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</si>
  <si>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</si>
  <si>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</si>
  <si>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</si>
  <si>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</si>
  <si>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</si>
  <si>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</si>
  <si>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</si>
  <si>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</si>
  <si>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</si>
  <si>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</si>
  <si>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</si>
  <si>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</si>
  <si>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</si>
  <si>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</si>
  <si>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</si>
  <si>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</si>
  <si>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</si>
  <si>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</si>
  <si>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</si>
  <si>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</si>
  <si>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</si>
  <si>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</si>
  <si>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</si>
  <si>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</si>
  <si>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</si>
  <si>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</si>
  <si>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</si>
  <si>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</si>
  <si>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</si>
  <si>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</si>
  <si>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</si>
  <si>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</si>
  <si>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</si>
  <si>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</si>
  <si>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</si>
  <si>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</si>
  <si>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</si>
  <si>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</si>
  <si>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</si>
  <si>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</si>
  <si>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</si>
  <si>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</si>
  <si>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</si>
  <si>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</si>
  <si>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</si>
  <si>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</si>
  <si>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</si>
  <si>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</si>
  <si>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</si>
  <si>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</si>
  <si>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</si>
  <si>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</si>
  <si>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</si>
  <si>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</si>
  <si>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</si>
  <si>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</si>
  <si>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</si>
  <si>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</si>
  <si>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</si>
  <si>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</si>
  <si>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</si>
  <si>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</si>
  <si>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</si>
  <si>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</si>
  <si>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</si>
  <si>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</si>
  <si>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</si>
  <si>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</si>
  <si>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</si>
  <si>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</si>
  <si>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</si>
  <si>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</si>
  <si>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</si>
  <si>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</si>
  <si>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</si>
  <si>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</si>
  <si>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</si>
  <si>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</si>
  <si>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</si>
  <si>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</si>
  <si>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</si>
  <si>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</si>
  <si>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</si>
  <si>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</si>
  <si>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</si>
  <si>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</si>
  <si>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</si>
  <si>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</si>
  <si>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</si>
  <si>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</si>
  <si>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</si>
  <si>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</si>
  <si>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</si>
  <si>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</si>
  <si>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</si>
  <si>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</si>
  <si>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</si>
  <si>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</si>
  <si>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</si>
  <si>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</si>
  <si>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</si>
  <si>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</si>
  <si>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</si>
  <si>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</si>
  <si>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</si>
  <si>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</si>
  <si>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</si>
  <si>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</si>
  <si>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</si>
  <si>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</si>
  <si>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</si>
  <si>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</si>
  <si>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</si>
  <si>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</si>
  <si>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</si>
  <si>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</si>
  <si>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</si>
  <si>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</si>
  <si>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</si>
  <si>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</si>
  <si>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</si>
  <si>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</si>
  <si>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</si>
  <si>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</si>
  <si>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</si>
  <si>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</si>
  <si>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</si>
  <si>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</si>
  <si>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</si>
  <si>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</si>
  <si>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</si>
  <si>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</si>
  <si>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</si>
  <si>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</si>
  <si>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</si>
  <si>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</si>
  <si>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</si>
  <si>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</si>
  <si>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</si>
  <si>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</si>
  <si>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</si>
  <si>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</si>
  <si>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</si>
  <si>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</si>
  <si>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</si>
  <si>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</si>
  <si>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</si>
  <si>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</si>
  <si>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</si>
  <si>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</si>
  <si>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</si>
  <si>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</si>
  <si>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</si>
  <si>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</si>
  <si>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</si>
  <si>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</si>
  <si>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</si>
  <si>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</si>
  <si>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</si>
  <si>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</si>
  <si>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</si>
  <si>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</si>
  <si>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</si>
  <si>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</si>
  <si>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</si>
  <si>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</si>
  <si>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</si>
  <si>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</si>
  <si>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</si>
  <si>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</si>
  <si>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</si>
  <si>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</si>
  <si>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</si>
  <si>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</si>
  <si>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</si>
  <si>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</si>
  <si>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</si>
  <si>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</si>
  <si>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</si>
  <si>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</si>
  <si>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</si>
  <si>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</si>
  <si>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</si>
  <si>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</si>
  <si>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</si>
  <si>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</si>
  <si>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</si>
  <si>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</si>
  <si>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</si>
  <si>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</si>
  <si>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</si>
  <si>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</si>
  <si>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</si>
  <si>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</si>
  <si>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</si>
  <si>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</si>
  <si>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</si>
  <si>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</si>
  <si>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</si>
  <si>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</si>
  <si>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</si>
  <si>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</si>
  <si>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</si>
  <si>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</si>
  <si>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</si>
  <si>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</si>
  <si>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</si>
  <si>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</si>
  <si>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</si>
  <si>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</si>
  <si>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</si>
  <si>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</si>
  <si>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</si>
  <si>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</si>
  <si>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</si>
  <si>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</si>
  <si>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</si>
  <si>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</si>
  <si>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</si>
  <si>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</si>
  <si>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</si>
  <si>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</si>
  <si>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</si>
  <si>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</si>
  <si>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</si>
  <si>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</si>
  <si>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</si>
  <si>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</si>
  <si>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</si>
  <si>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</si>
  <si>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</si>
  <si>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</si>
  <si>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</si>
  <si>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</si>
  <si>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</si>
  <si>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</si>
  <si>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</si>
  <si>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</si>
  <si>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</si>
  <si>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</si>
  <si>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</si>
  <si>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</si>
  <si>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</si>
  <si>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</si>
  <si>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</si>
  <si>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</si>
  <si>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</si>
  <si>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</si>
  <si>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</si>
  <si>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</si>
  <si>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</si>
  <si>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</si>
  <si>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</si>
  <si>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</si>
  <si>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</si>
  <si>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</si>
  <si>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</si>
  <si>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</si>
  <si>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</si>
  <si>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</si>
  <si>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</si>
  <si>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</si>
  <si>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</si>
  <si>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</si>
  <si>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</si>
  <si>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</si>
  <si>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</si>
  <si>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</si>
  <si>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</si>
  <si>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</si>
  <si>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</si>
  <si>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</si>
  <si>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</si>
  <si>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</si>
  <si>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</si>
  <si>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</si>
  <si>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</si>
  <si>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</si>
  <si>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</si>
  <si>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</si>
  <si>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</si>
  <si>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</si>
  <si>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</si>
  <si>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</si>
  <si>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</si>
  <si>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</si>
  <si>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</si>
  <si>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</si>
  <si>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</si>
  <si>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</si>
  <si>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</si>
  <si>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</si>
  <si>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</si>
  <si>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</si>
  <si>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</si>
  <si>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</si>
  <si>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</si>
  <si>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</si>
  <si>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</si>
  <si>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</si>
  <si>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</si>
  <si>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</si>
  <si>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</si>
  <si>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</si>
  <si>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</si>
  <si>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</si>
  <si>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</si>
  <si>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</si>
  <si>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</si>
  <si>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</si>
  <si>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</si>
  <si>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</si>
  <si>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</si>
  <si>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</si>
  <si>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</si>
  <si>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</si>
  <si>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</si>
  <si>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</si>
  <si>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</si>
  <si>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</si>
  <si>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</si>
  <si>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</si>
  <si>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</si>
  <si>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</si>
  <si>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</si>
  <si>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</si>
  <si>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</si>
  <si>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</si>
  <si>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</si>
  <si>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</si>
  <si>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</si>
  <si>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</si>
  <si>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</si>
  <si>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</si>
  <si>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</si>
  <si>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</si>
  <si>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</si>
  <si>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</si>
  <si>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</si>
  <si>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</si>
  <si>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</si>
  <si>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</si>
  <si>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</si>
  <si>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</si>
  <si>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</si>
  <si>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</si>
  <si>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</si>
  <si>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</si>
  <si>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</si>
  <si>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</si>
  <si>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</si>
  <si>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</si>
  <si>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</si>
  <si>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</si>
  <si>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</si>
  <si>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</si>
  <si>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</si>
  <si>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</si>
  <si>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</si>
  <si>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</si>
  <si>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</si>
  <si>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</si>
  <si>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</si>
  <si>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</si>
  <si>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</si>
  <si>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</si>
  <si>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</si>
  <si>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</si>
  <si>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</si>
  <si>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</si>
  <si>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</si>
  <si>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</si>
  <si>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</si>
  <si>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</si>
  <si>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</si>
  <si>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</si>
  <si>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</si>
  <si>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</si>
  <si>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</si>
  <si>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</si>
  <si>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</si>
  <si>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</si>
  <si>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</si>
  <si>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</si>
  <si>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</si>
  <si>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</si>
  <si>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</si>
  <si>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</si>
  <si>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</si>
  <si>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</si>
  <si>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</si>
  <si>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</si>
  <si>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</si>
  <si>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</si>
  <si>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</si>
  <si>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</si>
  <si>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</si>
  <si>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</si>
  <si>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</si>
  <si>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</si>
  <si>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</si>
  <si>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</si>
  <si>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</si>
  <si>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</si>
  <si>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</si>
  <si>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</si>
  <si>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</si>
  <si>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</si>
  <si>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</si>
  <si>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</si>
  <si>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</si>
  <si>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</si>
  <si>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</si>
  <si>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</si>
  <si>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</si>
  <si>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</si>
  <si>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</si>
  <si>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</si>
  <si>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</si>
  <si>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</si>
  <si>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</si>
  <si>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</si>
  <si>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</si>
  <si>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</si>
  <si>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</si>
  <si>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</si>
  <si>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</si>
  <si>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</si>
  <si>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</si>
  <si>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</si>
  <si>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</si>
  <si>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</si>
  <si>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</si>
  <si>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</si>
  <si>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</si>
  <si>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</si>
  <si>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</si>
  <si>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</si>
  <si>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</si>
  <si>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</si>
  <si>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</si>
  <si>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</si>
  <si>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</si>
  <si>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</si>
  <si>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</si>
  <si>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</si>
  <si>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</si>
  <si>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</si>
  <si>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</si>
  <si>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</si>
  <si>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</si>
  <si>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</si>
  <si>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</si>
  <si>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</si>
  <si>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</si>
  <si>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</si>
  <si>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</si>
  <si>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</si>
  <si>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</si>
  <si>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</si>
  <si>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</si>
  <si>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</si>
  <si>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</si>
  <si>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</si>
  <si>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</si>
  <si>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</si>
  <si>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</si>
  <si>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</si>
  <si>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</si>
  <si>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</si>
  <si>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</si>
  <si>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</si>
  <si>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</si>
  <si>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</si>
  <si>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</si>
  <si>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</si>
  <si>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</si>
  <si>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</si>
  <si>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</si>
  <si>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</si>
  <si>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</si>
  <si>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</si>
  <si>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</si>
  <si>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</si>
  <si>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</si>
  <si>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</si>
  <si>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</si>
  <si>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</si>
  <si>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</si>
  <si>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</si>
  <si>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</si>
  <si>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</si>
  <si>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</si>
  <si>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</si>
  <si>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</si>
  <si>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</si>
  <si>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</si>
  <si>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</si>
  <si>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</si>
  <si>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</si>
  <si>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</si>
  <si>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</si>
  <si>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</si>
  <si>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</si>
  <si>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</si>
  <si>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</si>
  <si>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</si>
  <si>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</si>
  <si>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</si>
  <si>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</si>
  <si>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</si>
  <si>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</si>
  <si>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</si>
  <si>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</si>
  <si>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</si>
  <si>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</si>
  <si>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</si>
  <si>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</si>
  <si>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</si>
  <si>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</si>
  <si>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</si>
  <si>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</si>
  <si>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</si>
  <si>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</si>
  <si>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</si>
  <si>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</si>
  <si>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</si>
  <si>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</si>
  <si>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</si>
  <si>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</si>
  <si>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</si>
  <si>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</si>
  <si>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</si>
  <si>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</si>
  <si>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</si>
  <si>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</si>
  <si>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</si>
  <si>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</si>
  <si>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</si>
  <si>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</si>
  <si>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</si>
  <si>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</si>
  <si>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</si>
  <si>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</si>
  <si>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</si>
  <si>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</si>
  <si>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</si>
  <si>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</si>
  <si>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</si>
  <si>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</si>
  <si>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</si>
  <si>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</si>
  <si>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</si>
  <si>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</si>
  <si>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</si>
  <si>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</si>
  <si>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</si>
  <si>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</si>
  <si>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</si>
  <si>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</si>
  <si>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</si>
  <si>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</si>
  <si>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</si>
  <si>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</si>
  <si>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</si>
  <si>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</si>
  <si>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</si>
  <si>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</si>
  <si>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</si>
  <si>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</si>
  <si>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</si>
  <si>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</si>
  <si>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</si>
  <si>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</si>
  <si>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</si>
  <si>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</si>
  <si>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</si>
  <si>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</si>
  <si>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</si>
  <si>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</si>
  <si>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</si>
  <si>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</si>
  <si>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</si>
  <si>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</si>
  <si>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</si>
  <si>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</si>
  <si>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</si>
  <si>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</si>
  <si>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</si>
  <si>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</si>
  <si>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</si>
  <si>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</si>
  <si>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</si>
  <si>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</si>
  <si>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</si>
  <si>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</si>
  <si>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</si>
  <si>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</si>
  <si>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</si>
  <si>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</si>
  <si>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</si>
  <si>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</si>
  <si>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</si>
  <si>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</si>
  <si>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</si>
  <si>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</si>
  <si>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</si>
  <si>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</si>
  <si>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</si>
  <si>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</si>
  <si>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</si>
  <si>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</si>
  <si>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</si>
  <si>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</si>
  <si>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</si>
  <si>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</si>
  <si>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</si>
  <si>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</si>
  <si>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</si>
  <si>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</si>
  <si>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</si>
  <si>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</si>
  <si>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</si>
  <si>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</si>
  <si>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</si>
  <si>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</si>
  <si>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</si>
  <si>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</si>
  <si>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</si>
  <si>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</si>
  <si>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</si>
  <si>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</si>
  <si>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</si>
  <si>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</si>
  <si>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</si>
  <si>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</si>
  <si>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</si>
  <si>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</si>
  <si>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</si>
  <si>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</si>
  <si>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</si>
  <si>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</si>
  <si>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</si>
  <si>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</si>
  <si>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</si>
  <si>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</si>
  <si>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</si>
  <si>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</si>
  <si>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</si>
  <si>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</si>
  <si>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</si>
  <si>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</si>
  <si>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</si>
  <si>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</si>
  <si>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</si>
  <si>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</si>
  <si>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</si>
  <si>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</si>
  <si>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</si>
  <si>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</si>
  <si>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</si>
  <si>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</si>
  <si>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</si>
  <si>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</si>
  <si>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</si>
  <si>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</si>
  <si>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</si>
  <si>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</si>
  <si>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</si>
  <si>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</si>
  <si>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</si>
  <si>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</si>
  <si>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</si>
  <si>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</si>
  <si>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</si>
  <si>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</si>
  <si>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</si>
  <si>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</si>
  <si>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</si>
  <si>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</si>
  <si>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</si>
  <si>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</si>
  <si>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</si>
  <si>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</si>
  <si>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</si>
  <si>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</si>
  <si>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</si>
  <si>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</si>
  <si>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</si>
  <si>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</si>
  <si>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</si>
  <si>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</si>
  <si>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</si>
  <si>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</si>
  <si>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</si>
  <si>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</si>
  <si>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</si>
  <si>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</si>
  <si>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</si>
  <si>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</si>
  <si>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</si>
  <si>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</si>
  <si>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</si>
  <si>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</si>
  <si>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</si>
  <si>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</si>
  <si>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</si>
  <si>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</si>
  <si>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</si>
  <si>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</si>
  <si>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</si>
  <si>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</si>
  <si>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</si>
  <si>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</si>
  <si>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</si>
  <si>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</si>
  <si>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</si>
  <si>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</si>
  <si>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</si>
  <si>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</si>
  <si>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</si>
  <si>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</si>
  <si>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</si>
  <si>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</si>
  <si>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</si>
  <si>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</si>
  <si>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</si>
  <si>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</si>
  <si>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</si>
  <si>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</si>
  <si>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</si>
  <si>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</si>
  <si>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</si>
  <si>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</si>
  <si>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</si>
  <si>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</si>
  <si>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</si>
  <si>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</si>
  <si>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</si>
  <si>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</si>
  <si>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</si>
  <si>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</si>
  <si>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</si>
  <si>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</si>
  <si>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</si>
  <si>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</si>
  <si>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</si>
  <si>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</si>
  <si>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</si>
  <si>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</si>
  <si>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</si>
  <si>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</si>
  <si>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</si>
  <si>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</si>
  <si>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</si>
  <si>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</si>
  <si>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</si>
  <si>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</si>
  <si>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</si>
  <si>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</si>
  <si>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</si>
  <si>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</si>
  <si>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</si>
  <si>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</si>
  <si>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</si>
  <si>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</si>
  <si>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</si>
  <si>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</si>
  <si>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</si>
  <si>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</si>
  <si>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</si>
  <si>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</si>
  <si>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</si>
  <si>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</si>
  <si>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</si>
  <si>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</si>
  <si>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</si>
  <si>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</si>
  <si>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</si>
  <si>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</si>
  <si>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</si>
  <si>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</si>
  <si>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</si>
  <si>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</si>
  <si>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</si>
  <si>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</si>
  <si>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</si>
  <si>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</si>
  <si>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</si>
  <si>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</si>
  <si>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</si>
  <si>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</si>
  <si>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</si>
  <si>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</si>
  <si>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</si>
  <si>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</si>
  <si>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</si>
  <si>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</si>
  <si>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</si>
  <si>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</si>
  <si>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</si>
  <si>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</si>
  <si>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</si>
  <si>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</si>
  <si>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</si>
  <si>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</si>
  <si>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</si>
  <si>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</si>
  <si>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</si>
  <si>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</si>
  <si>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</si>
  <si>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</si>
  <si>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</si>
  <si>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</si>
  <si>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</si>
  <si>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</si>
  <si>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</si>
  <si>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</si>
  <si>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</si>
  <si>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</si>
  <si>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</si>
  <si>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</si>
  <si>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</si>
  <si>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</si>
  <si>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</si>
  <si>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</si>
  <si>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</si>
  <si>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</si>
  <si>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</si>
  <si>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</si>
  <si>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</si>
  <si>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</si>
  <si>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</si>
  <si>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</si>
  <si>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</si>
  <si>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</si>
  <si>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</si>
  <si>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</si>
  <si>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</si>
  <si>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</si>
  <si>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</si>
  <si>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</si>
  <si>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</si>
  <si>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</si>
  <si>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</si>
  <si>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</si>
  <si>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</si>
  <si>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</si>
  <si>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</si>
  <si>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</si>
  <si>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</si>
  <si>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</si>
  <si>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</si>
  <si>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</si>
  <si>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</si>
  <si>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</si>
  <si>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</si>
  <si>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</si>
  <si>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</si>
  <si>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</si>
  <si>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</si>
  <si>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</si>
  <si>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</si>
  <si>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</si>
  <si>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</si>
  <si>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</si>
  <si>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</si>
  <si>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</si>
  <si>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</si>
  <si>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</si>
  <si>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</si>
  <si>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</si>
  <si>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</si>
  <si>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</si>
  <si>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</si>
  <si>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</si>
  <si>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</si>
  <si>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</si>
  <si>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</si>
  <si>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</si>
  <si>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</si>
  <si>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</si>
  <si>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</si>
  <si>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</si>
  <si>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</si>
  <si>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</si>
  <si>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</si>
  <si>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</si>
  <si>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</si>
  <si>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</si>
  <si>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</si>
  <si>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</si>
  <si>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</si>
  <si>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</si>
  <si>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</si>
  <si>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</si>
  <si>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</si>
  <si>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</si>
  <si>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</si>
  <si>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</si>
  <si>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</si>
  <si>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</si>
  <si>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</si>
  <si>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</si>
  <si>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</si>
  <si>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</si>
  <si>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</si>
  <si>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</si>
  <si>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</si>
  <si>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</si>
  <si>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</si>
  <si>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</si>
  <si>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</si>
  <si>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</si>
  <si>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</si>
  <si>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</si>
  <si>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</si>
  <si>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</si>
  <si>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</si>
  <si>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</si>
  <si>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</si>
  <si>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</si>
  <si>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</si>
  <si>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</si>
  <si>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</si>
  <si>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</si>
  <si>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</si>
  <si>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</si>
  <si>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</si>
  <si>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</si>
  <si>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</si>
  <si>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</si>
  <si>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</si>
  <si>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</si>
  <si>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</si>
  <si>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</si>
  <si>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</si>
  <si>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</si>
  <si>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</si>
  <si>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</si>
  <si>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</si>
  <si>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</si>
  <si>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</si>
  <si>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</si>
  <si>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</si>
  <si>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</si>
  <si>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</si>
  <si>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</si>
  <si>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</si>
  <si>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</si>
  <si>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</si>
  <si>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</si>
  <si>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</si>
  <si>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</si>
  <si>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</si>
  <si>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</si>
  <si>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</si>
  <si>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</si>
  <si>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</si>
  <si>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</si>
  <si>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</si>
  <si>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</si>
  <si>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</si>
  <si>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</si>
  <si>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</si>
  <si>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</si>
  <si>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</si>
  <si>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</si>
  <si>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</si>
  <si>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</si>
  <si>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</si>
  <si>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</si>
  <si>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</si>
  <si>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</si>
  <si>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</si>
  <si>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</si>
  <si>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</si>
  <si>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</si>
  <si>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</si>
  <si>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</si>
  <si>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</si>
  <si>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</si>
  <si>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</si>
  <si>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</si>
  <si>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</si>
  <si>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</si>
  <si>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</si>
  <si>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</si>
  <si>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</si>
  <si>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</si>
  <si>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</si>
  <si>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</si>
  <si>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</si>
  <si>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</si>
  <si>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</si>
  <si>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</si>
  <si>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</si>
  <si>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</si>
  <si>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</si>
  <si>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</si>
  <si>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</si>
  <si>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</si>
  <si>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</si>
  <si>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</si>
  <si>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</si>
  <si>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</si>
  <si>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</si>
  <si>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</si>
  <si>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</si>
  <si>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</si>
  <si>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</si>
  <si>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</si>
  <si>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</si>
  <si>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</si>
  <si>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</si>
  <si>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</si>
  <si>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</si>
  <si>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</si>
  <si>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</si>
  <si>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</si>
  <si>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</si>
  <si>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</si>
  <si>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</si>
  <si>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</si>
  <si>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</si>
  <si>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</si>
  <si>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</si>
  <si>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</si>
  <si>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</si>
  <si>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</si>
  <si>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</si>
  <si>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</si>
  <si>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</si>
  <si>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</si>
  <si>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</si>
  <si>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</si>
  <si>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</si>
  <si>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</si>
  <si>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</si>
  <si>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</si>
  <si>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</si>
  <si>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</si>
  <si>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</si>
  <si>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</si>
  <si>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</si>
  <si>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</si>
  <si>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</si>
  <si>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</si>
  <si>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</si>
  <si>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</si>
  <si>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</si>
  <si>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</si>
  <si>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</si>
  <si>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</si>
  <si>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</si>
  <si>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</si>
  <si>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</si>
  <si>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</si>
  <si>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</si>
  <si>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</si>
  <si>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</si>
  <si>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</si>
  <si>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</si>
  <si>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</si>
  <si>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</si>
  <si>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</si>
  <si>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</si>
  <si>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</si>
  <si>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</si>
  <si>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</si>
  <si>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</si>
  <si>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</si>
  <si>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</si>
  <si>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</si>
  <si>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</si>
  <si>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</si>
  <si>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</si>
  <si>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</si>
  <si>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</si>
  <si>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</si>
  <si>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</si>
  <si>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</si>
  <si>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</si>
  <si>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</si>
  <si>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</si>
  <si>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</si>
  <si>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</si>
  <si>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</si>
  <si>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</si>
  <si>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</si>
  <si>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</si>
  <si>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</si>
  <si>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</si>
  <si>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</si>
  <si>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</si>
  <si>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</si>
  <si>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</si>
  <si>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</si>
  <si>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</si>
  <si>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</si>
  <si>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</si>
  <si>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</si>
  <si>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</si>
  <si>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</si>
  <si>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</si>
  <si>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</si>
  <si>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</si>
  <si>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</si>
  <si>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</si>
  <si>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</si>
  <si>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</si>
  <si>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</si>
  <si>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</si>
  <si>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</si>
  <si>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</si>
  <si>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</si>
  <si>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</si>
  <si>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</si>
  <si>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</si>
  <si>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</si>
  <si>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</si>
  <si>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</si>
  <si>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</si>
  <si>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</si>
  <si>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</si>
  <si>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</si>
  <si>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</si>
  <si>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</si>
  <si>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</si>
  <si>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</si>
  <si>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</si>
  <si>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</si>
  <si>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</si>
  <si>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</si>
  <si>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</si>
  <si>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</si>
  <si>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</si>
  <si>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</si>
  <si>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</si>
  <si>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</si>
  <si>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</si>
  <si>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</si>
  <si>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</si>
  <si>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</si>
  <si>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</si>
  <si>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</si>
  <si>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</si>
  <si>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</si>
  <si>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</si>
  <si>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</si>
  <si>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</si>
  <si>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</si>
  <si>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</si>
  <si>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</si>
  <si>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</si>
  <si>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</si>
  <si>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</si>
  <si>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</si>
  <si>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</si>
  <si>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</si>
  <si>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</si>
  <si>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</si>
  <si>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</si>
  <si>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</si>
  <si>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</si>
  <si>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</si>
  <si>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</si>
  <si>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</si>
  <si>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</si>
  <si>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</si>
  <si>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</si>
  <si>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</si>
  <si>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</si>
  <si>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</si>
  <si>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</si>
  <si>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</si>
  <si>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</si>
  <si>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</si>
  <si>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</si>
  <si>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</si>
  <si>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</si>
  <si>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</si>
  <si>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</si>
  <si>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</si>
  <si>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</si>
  <si>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</si>
  <si>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</si>
  <si>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</si>
  <si>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</si>
  <si>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</si>
  <si>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</si>
  <si>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</si>
  <si>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</si>
  <si>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</si>
  <si>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</si>
  <si>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</si>
  <si>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</si>
  <si>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</si>
  <si>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</si>
  <si>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</si>
  <si>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</si>
  <si>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</si>
  <si>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</si>
  <si>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</si>
  <si>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</si>
  <si>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</si>
  <si>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</si>
  <si>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</si>
  <si>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</si>
  <si>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</si>
  <si>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</si>
  <si>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</si>
  <si>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</si>
  <si>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</si>
  <si>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</si>
  <si>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</si>
  <si>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</si>
  <si>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</si>
  <si>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</si>
  <si>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</si>
  <si>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</si>
  <si>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</si>
  <si>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</si>
  <si>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</si>
  <si>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</si>
  <si>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</si>
  <si>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</si>
  <si>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</si>
  <si>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</si>
  <si>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</si>
  <si>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</si>
  <si>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</si>
  <si>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</si>
  <si>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</si>
  <si>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</si>
  <si>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</si>
  <si>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</si>
  <si>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</si>
  <si>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</si>
  <si>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</si>
  <si>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</si>
  <si>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</si>
  <si>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</si>
  <si>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</si>
  <si>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</si>
  <si>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</si>
  <si>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</si>
  <si>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</si>
  <si>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</si>
  <si>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</si>
  <si>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</si>
  <si>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</si>
  <si>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</si>
  <si>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</si>
  <si>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</si>
  <si>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</si>
  <si>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</si>
  <si>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</si>
  <si>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</si>
  <si>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</si>
  <si>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</si>
  <si>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</si>
  <si>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</si>
  <si>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</si>
  <si>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</si>
  <si>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</si>
  <si>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</si>
  <si>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</si>
  <si>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</si>
  <si>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</si>
  <si>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</si>
  <si>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</si>
  <si>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</si>
  <si>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</si>
  <si>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</si>
  <si>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</si>
  <si>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</si>
  <si>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</si>
  <si>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</si>
  <si>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</si>
  <si>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</si>
  <si>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</si>
  <si>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</si>
  <si>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</si>
  <si>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</si>
  <si>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</si>
  <si>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</si>
  <si>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</si>
  <si>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</si>
  <si>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</si>
  <si>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</si>
  <si>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</si>
  <si>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</si>
  <si>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</si>
  <si>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</si>
  <si>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</si>
  <si>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</si>
  <si>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</si>
  <si>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</si>
  <si>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</si>
  <si>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</si>
  <si>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</si>
  <si>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</si>
  <si>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</si>
  <si>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</si>
  <si>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</si>
  <si>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</si>
  <si>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</si>
  <si>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</si>
  <si>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</si>
  <si>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</si>
  <si>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</si>
  <si>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</si>
  <si>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</si>
  <si>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</si>
  <si>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</si>
  <si>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</si>
  <si>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</si>
  <si>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</si>
  <si>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</si>
  <si>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</si>
  <si>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</si>
  <si>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</si>
  <si>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</si>
  <si>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</si>
  <si>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</si>
  <si>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</si>
  <si>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</si>
  <si>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</si>
  <si>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</si>
  <si>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</si>
  <si>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</si>
  <si>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</si>
  <si>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</si>
  <si>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</si>
  <si>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</si>
  <si>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</si>
  <si>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</si>
  <si>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</si>
  <si>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</si>
  <si>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</si>
  <si>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</si>
  <si>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</si>
  <si>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</si>
  <si>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</si>
  <si>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</si>
  <si>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</si>
  <si>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</si>
  <si>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</si>
  <si>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</si>
  <si>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</si>
  <si>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</si>
  <si>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</si>
  <si>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</si>
  <si>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</si>
  <si>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</si>
  <si>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</si>
  <si>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</si>
  <si>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</si>
  <si>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</si>
  <si>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</si>
  <si>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</si>
  <si>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</si>
  <si>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</si>
  <si>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</si>
  <si>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</si>
  <si>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</si>
  <si>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</si>
  <si>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</si>
  <si>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</si>
  <si>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</si>
  <si>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</si>
  <si>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</si>
  <si>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</si>
  <si>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</si>
  <si>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</si>
  <si>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</si>
  <si>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</si>
  <si>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</si>
  <si>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</si>
  <si>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</si>
  <si>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</si>
  <si>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</si>
  <si>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</si>
  <si>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</si>
  <si>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</si>
  <si>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</si>
  <si>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</si>
  <si>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</si>
  <si>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</si>
  <si>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</si>
  <si>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</si>
  <si>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</si>
  <si>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</si>
  <si>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</si>
  <si>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</si>
  <si>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</si>
  <si>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</si>
  <si>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</si>
  <si>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</si>
  <si>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</si>
  <si>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</si>
  <si>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</si>
  <si>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</si>
  <si>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</si>
  <si>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</si>
  <si>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</si>
  <si>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</si>
  <si>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</si>
  <si>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</si>
  <si>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</si>
  <si>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</si>
  <si>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</si>
  <si>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</si>
  <si>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</si>
  <si>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</si>
  <si>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</si>
  <si>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</si>
  <si>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</si>
  <si>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</si>
  <si>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</si>
  <si>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</si>
  <si>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</si>
  <si>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</si>
  <si>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</si>
  <si>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</si>
  <si>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</si>
  <si>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</si>
  <si>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</si>
  <si>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</si>
  <si>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</si>
  <si>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</si>
  <si>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</si>
  <si>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</si>
  <si>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</si>
  <si>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</si>
  <si>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</si>
  <si>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</si>
  <si>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</si>
  <si>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</si>
  <si>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</si>
  <si>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</si>
  <si>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</si>
  <si>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</si>
  <si>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</si>
  <si>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</si>
  <si>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</si>
  <si>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</si>
  <si>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</si>
  <si>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</si>
  <si>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</si>
  <si>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</si>
  <si>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</si>
  <si>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</si>
  <si>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</si>
  <si>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</si>
  <si>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</si>
  <si>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</si>
  <si>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</si>
  <si>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</si>
  <si>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</si>
  <si>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</si>
  <si>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</si>
  <si>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</si>
  <si>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</si>
  <si>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</si>
  <si>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</si>
  <si>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</si>
  <si>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</si>
  <si>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</si>
  <si>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</si>
  <si>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</si>
  <si>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</si>
  <si>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</si>
  <si>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</si>
  <si>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</si>
  <si>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</si>
  <si>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</si>
  <si>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</si>
  <si>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</si>
  <si>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</si>
  <si>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</si>
  <si>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</si>
  <si>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</si>
  <si>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</si>
  <si>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</si>
  <si>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</si>
  <si>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</si>
  <si>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</si>
  <si>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</si>
  <si>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</si>
  <si>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</si>
  <si>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</si>
  <si>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</si>
  <si>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</si>
  <si>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</si>
  <si>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</si>
  <si>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</si>
  <si>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</si>
  <si>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</si>
  <si>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</si>
  <si>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</si>
  <si>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</si>
  <si>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</si>
  <si>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</si>
  <si>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</si>
  <si>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</si>
  <si>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</si>
  <si>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</si>
  <si>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</si>
  <si>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</si>
  <si>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</si>
  <si>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</si>
  <si>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</si>
  <si>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</si>
  <si>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</si>
  <si>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</si>
  <si>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</si>
  <si>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</si>
  <si>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</si>
  <si>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</si>
  <si>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</si>
  <si>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</si>
  <si>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</si>
  <si>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</si>
  <si>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</si>
  <si>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</si>
  <si>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</si>
  <si>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</si>
  <si>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</si>
  <si>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</si>
  <si>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</si>
  <si>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</si>
  <si>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</si>
  <si>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</si>
  <si>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</si>
  <si>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</si>
  <si>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</si>
  <si>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</si>
  <si>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</si>
  <si>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</si>
  <si>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</si>
  <si>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</si>
  <si>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</si>
  <si>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</si>
  <si>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</si>
  <si>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</si>
  <si>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</si>
  <si>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</si>
  <si>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</si>
  <si>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</si>
  <si>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</si>
  <si>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</si>
  <si>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</si>
  <si>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</si>
  <si>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</si>
  <si>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</si>
  <si>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</si>
  <si>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</si>
  <si>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</si>
  <si>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</si>
  <si>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</si>
  <si>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</si>
  <si>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</si>
  <si>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</si>
  <si>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</si>
  <si>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</si>
  <si>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</si>
  <si>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</si>
  <si>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</si>
  <si>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</si>
  <si>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</si>
  <si>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</si>
  <si>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</si>
  <si>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</si>
  <si>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</si>
  <si>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</si>
  <si>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</si>
  <si>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</si>
  <si>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</si>
  <si>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</si>
  <si>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</si>
  <si>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</si>
  <si>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</si>
  <si>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</si>
  <si>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</si>
  <si>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</si>
  <si>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</si>
  <si>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</si>
  <si>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</si>
  <si>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</si>
  <si>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</si>
  <si>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</si>
  <si>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</si>
  <si>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</si>
  <si>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</si>
  <si>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</si>
  <si>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</si>
  <si>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</si>
  <si>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</si>
  <si>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</si>
  <si>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</si>
  <si>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</si>
  <si>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</si>
  <si>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</si>
  <si>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</si>
  <si>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</si>
  <si>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</si>
  <si>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</si>
  <si>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</si>
  <si>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</si>
  <si>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</si>
  <si>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</si>
  <si>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</si>
  <si>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</si>
  <si>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</si>
  <si>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</si>
  <si>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</si>
  <si>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</si>
  <si>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</si>
  <si>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</si>
  <si>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</si>
  <si>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</si>
  <si>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</si>
  <si>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</si>
  <si>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</si>
  <si>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</si>
  <si>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</si>
  <si>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</si>
  <si>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</si>
  <si>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</si>
  <si>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</si>
  <si>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</si>
  <si>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</si>
  <si>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</si>
  <si>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</si>
  <si>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</si>
  <si>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</si>
  <si>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</si>
  <si>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</si>
  <si>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</si>
  <si>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</si>
  <si>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</si>
  <si>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</si>
  <si>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</si>
  <si>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</si>
  <si>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</si>
  <si>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</si>
  <si>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</si>
  <si>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</si>
  <si>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</si>
  <si>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</si>
  <si>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</si>
  <si>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</si>
  <si>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</si>
  <si>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</si>
  <si>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</si>
  <si>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</si>
  <si>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</si>
  <si>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</si>
  <si>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</si>
  <si>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</si>
  <si>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</si>
  <si>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</si>
  <si>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</si>
  <si>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</si>
  <si>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</si>
  <si>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</si>
  <si>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</si>
  <si>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</si>
  <si>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</si>
  <si>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</si>
  <si>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</si>
  <si>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</si>
  <si>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</si>
  <si>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</si>
  <si>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</si>
  <si>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</si>
  <si>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</si>
  <si>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</si>
  <si>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</si>
  <si>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</si>
  <si>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</si>
  <si>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</si>
  <si>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</si>
  <si>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</si>
  <si>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</si>
  <si>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</si>
  <si>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</si>
  <si>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</si>
  <si>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</si>
  <si>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</si>
  <si>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</si>
  <si>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</si>
  <si>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</si>
  <si>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</si>
  <si>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</si>
  <si>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</si>
  <si>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</si>
  <si>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</si>
  <si>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</si>
  <si>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</si>
  <si>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</si>
  <si>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</si>
  <si>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</si>
  <si>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</si>
  <si>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</si>
  <si>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</si>
  <si>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</si>
  <si>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</si>
  <si>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</si>
  <si>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</si>
  <si>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</si>
  <si>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</si>
  <si>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</si>
  <si>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</si>
  <si>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</si>
  <si>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</si>
  <si>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</si>
  <si>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</si>
  <si>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</si>
  <si>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</si>
  <si>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</si>
  <si>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</si>
  <si>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</si>
  <si>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</si>
  <si>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</si>
  <si>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</si>
  <si>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</si>
  <si>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</si>
  <si>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</si>
  <si>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</si>
  <si>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</si>
  <si>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</si>
  <si>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</si>
  <si>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</si>
  <si>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</si>
  <si>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</si>
  <si>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</si>
  <si>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</si>
  <si>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</si>
  <si>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</si>
  <si>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</si>
  <si>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</si>
  <si>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</si>
  <si>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</si>
  <si>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</si>
  <si>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</si>
  <si>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</si>
  <si>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</si>
  <si>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</si>
  <si>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</si>
  <si>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</si>
  <si>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</si>
  <si>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</si>
  <si>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</si>
  <si>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</si>
  <si>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</si>
  <si>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</si>
  <si>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</si>
  <si>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</si>
  <si>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</si>
  <si>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</si>
  <si>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</si>
  <si>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</si>
  <si>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</si>
  <si>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</si>
  <si>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</si>
  <si>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</si>
  <si>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</si>
  <si>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</si>
  <si>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</si>
  <si>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</si>
  <si>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</si>
  <si>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</si>
  <si>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</si>
  <si>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</si>
  <si>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</si>
  <si>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</si>
  <si>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</si>
  <si>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</si>
  <si>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</si>
  <si>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</si>
  <si>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</si>
  <si>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</si>
  <si>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</si>
  <si>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</si>
  <si>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</si>
  <si>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</si>
  <si>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</si>
  <si>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</si>
  <si>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</si>
  <si>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</si>
  <si>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</si>
  <si>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</si>
  <si>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</si>
  <si>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</si>
  <si>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</si>
  <si>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</si>
  <si>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</si>
  <si>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</si>
  <si>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</si>
  <si>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</si>
  <si>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</si>
  <si>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</si>
  <si>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</si>
  <si>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</si>
  <si>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</si>
  <si>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</si>
  <si>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</si>
  <si>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</si>
  <si>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</si>
  <si>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</si>
  <si>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</si>
  <si>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</si>
  <si>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</si>
  <si>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</si>
  <si>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</si>
  <si>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</si>
  <si>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</si>
  <si>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</si>
  <si>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</si>
  <si>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</si>
  <si>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</si>
  <si>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</si>
  <si>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</si>
  <si>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</si>
  <si>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</si>
  <si>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</si>
  <si>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</si>
  <si>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</si>
  <si>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</si>
  <si>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</si>
  <si>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</si>
  <si>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</si>
  <si>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</si>
  <si>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</si>
  <si>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</si>
  <si>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</si>
  <si>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</si>
  <si>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</si>
  <si>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</si>
  <si>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</si>
  <si>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</si>
  <si>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</si>
  <si>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</si>
  <si>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</si>
  <si>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</si>
  <si>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</si>
  <si>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</si>
  <si>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</si>
  <si>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</si>
  <si>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</si>
  <si>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</si>
  <si>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</si>
  <si>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</si>
  <si>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</si>
  <si>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</si>
  <si>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</si>
  <si>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</si>
  <si>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</si>
  <si>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</si>
  <si>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</si>
  <si>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</si>
  <si>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</si>
  <si>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</si>
  <si>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</si>
  <si>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</si>
  <si>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</si>
  <si>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</si>
  <si>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</si>
  <si>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</si>
  <si>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</si>
  <si>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</si>
  <si>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</si>
  <si>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</si>
  <si>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</si>
  <si>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</si>
  <si>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</si>
  <si>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</si>
  <si>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</si>
  <si>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</si>
  <si>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</si>
  <si>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</si>
  <si>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</si>
  <si>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</si>
  <si>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</si>
  <si>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</si>
  <si>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</si>
  <si>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</si>
  <si>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</si>
  <si>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</si>
  <si>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</si>
  <si>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</si>
  <si>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</si>
  <si>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</si>
  <si>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</si>
  <si>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</si>
  <si>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</si>
  <si>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</si>
  <si>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</si>
  <si>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</si>
  <si>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</si>
  <si>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</si>
  <si>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</si>
  <si>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</si>
  <si>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</si>
  <si>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</si>
  <si>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</si>
  <si>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</si>
  <si>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</si>
  <si>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</si>
  <si>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</si>
  <si>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</si>
  <si>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</si>
  <si>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</si>
  <si>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</si>
  <si>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</si>
  <si>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</si>
  <si>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</si>
  <si>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</si>
  <si>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</si>
  <si>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</si>
  <si>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</si>
  <si>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</si>
  <si>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</si>
  <si>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</si>
  <si>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</si>
  <si>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</si>
  <si>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</si>
  <si>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</si>
  <si>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</si>
  <si>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</si>
  <si>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</si>
  <si>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</si>
  <si>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</si>
  <si>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</si>
  <si>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</si>
  <si>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</si>
  <si>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</si>
  <si>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</si>
  <si>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</si>
  <si>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</si>
  <si>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</si>
  <si>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</si>
  <si>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</si>
  <si>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</si>
  <si>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</si>
  <si>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</si>
  <si>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</si>
  <si>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</si>
  <si>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</si>
  <si>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</si>
  <si>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</si>
  <si>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</si>
  <si>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</si>
  <si>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</si>
  <si>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</si>
  <si>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</si>
  <si>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</si>
  <si>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</si>
  <si>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</si>
  <si>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</si>
  <si>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</si>
  <si>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</si>
  <si>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</si>
  <si>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</si>
  <si>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</si>
  <si>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</si>
  <si>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</si>
  <si>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</si>
  <si>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</si>
  <si>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</si>
  <si>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</si>
  <si>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</si>
  <si>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</si>
  <si>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</si>
  <si>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</si>
  <si>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</si>
  <si>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</si>
  <si>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</si>
  <si>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</si>
  <si>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</si>
  <si>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</si>
  <si>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</si>
  <si>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</si>
  <si>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</si>
  <si>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</si>
  <si>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</si>
  <si>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</si>
  <si>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</si>
  <si>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</si>
  <si>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</si>
  <si>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</si>
  <si>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</si>
  <si>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</si>
  <si>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</si>
  <si>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</si>
  <si>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</si>
  <si>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</si>
  <si>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</si>
  <si>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</si>
  <si>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</si>
  <si>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</si>
  <si>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</si>
  <si>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</si>
  <si>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</si>
  <si>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</si>
  <si>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</si>
  <si>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</si>
  <si>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</si>
  <si>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</si>
  <si>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</si>
  <si>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</si>
  <si>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</si>
  <si>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</si>
  <si>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</si>
  <si>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</si>
  <si>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</si>
  <si>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</si>
  <si>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</si>
  <si>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</si>
  <si>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</si>
  <si>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</si>
  <si>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</si>
  <si>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</si>
  <si>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</si>
  <si>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</si>
  <si>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</si>
  <si>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</si>
  <si>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</si>
  <si>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</si>
  <si>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</si>
  <si>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</si>
  <si>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</si>
  <si>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</si>
  <si>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</si>
  <si>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</si>
  <si>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</si>
  <si>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</si>
  <si>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</si>
  <si>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</si>
  <si>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</si>
  <si>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</si>
  <si>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</si>
  <si>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</si>
  <si>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</si>
  <si>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</si>
  <si>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</si>
  <si>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</si>
  <si>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</si>
  <si>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</si>
  <si>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</si>
  <si>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</si>
  <si>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</si>
  <si>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</si>
  <si>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</si>
  <si>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</si>
  <si>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</si>
  <si>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</si>
  <si>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</si>
  <si>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</si>
  <si>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</si>
  <si>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</si>
  <si>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</si>
  <si>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</si>
  <si>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</si>
  <si>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</si>
  <si>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</si>
  <si>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</si>
  <si>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</si>
  <si>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</si>
  <si>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</si>
  <si>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</si>
  <si>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</si>
  <si>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</si>
  <si>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</si>
  <si>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</si>
  <si>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</si>
  <si>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</si>
  <si>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</si>
  <si>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</si>
  <si>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</si>
  <si>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</si>
  <si>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</si>
  <si>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</si>
  <si>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</si>
  <si>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</si>
  <si>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</si>
  <si>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</si>
  <si>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</si>
  <si>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</si>
  <si>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</si>
  <si>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</si>
  <si>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</si>
  <si>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</si>
  <si>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</si>
  <si>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</si>
  <si>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</si>
  <si>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</si>
  <si>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</si>
  <si>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</si>
  <si>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</si>
  <si>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</si>
  <si>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</si>
  <si>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</si>
  <si>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</si>
  <si>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</si>
  <si>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</si>
  <si>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</si>
  <si>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</si>
  <si>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</si>
  <si>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</si>
  <si>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</si>
  <si>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</si>
  <si>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</si>
  <si>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</si>
  <si>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</si>
  <si>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</si>
  <si>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</si>
  <si>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</si>
  <si>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</si>
  <si>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</si>
  <si>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</si>
  <si>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</si>
  <si>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</si>
  <si>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</si>
  <si>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</si>
  <si>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</si>
  <si>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</si>
  <si>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</si>
  <si>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</si>
  <si>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</si>
  <si>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</si>
  <si>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</si>
  <si>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</si>
  <si>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</si>
  <si>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</si>
  <si>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</si>
  <si>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</si>
  <si>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</si>
  <si>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</si>
  <si>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</si>
  <si>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</si>
  <si>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</si>
  <si>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</si>
  <si>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</si>
  <si>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</si>
  <si>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</si>
  <si>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</si>
  <si>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</si>
  <si>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</si>
  <si>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</si>
  <si>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</si>
  <si>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</si>
  <si>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</si>
  <si>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</si>
  <si>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</si>
  <si>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</si>
  <si>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</si>
  <si>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</si>
  <si>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</si>
  <si>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</si>
  <si>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</si>
  <si>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</si>
  <si>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</si>
  <si>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</si>
  <si>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</si>
  <si>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</si>
  <si>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</si>
  <si>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</si>
  <si>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</si>
  <si>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</si>
  <si>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</si>
  <si>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</si>
  <si>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</si>
  <si>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</si>
  <si>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</si>
  <si>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</si>
  <si>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</si>
  <si>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</si>
  <si>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</si>
  <si>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</si>
  <si>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</si>
  <si>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</si>
  <si>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</si>
  <si>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</si>
  <si>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</si>
  <si>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</si>
  <si>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</si>
  <si>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</si>
  <si>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</si>
  <si>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</si>
  <si>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</si>
  <si>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</si>
  <si>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</si>
  <si>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</si>
  <si>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</si>
  <si>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</si>
  <si>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</si>
  <si>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</si>
  <si>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</si>
  <si>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</si>
  <si>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</si>
  <si>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</si>
  <si>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</si>
  <si>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</si>
  <si>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</si>
  <si>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</si>
  <si>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</si>
  <si>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</si>
  <si>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</si>
  <si>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</si>
  <si>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</si>
  <si>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</si>
  <si>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</si>
  <si>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</si>
  <si>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</si>
  <si>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</si>
  <si>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</si>
  <si>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</si>
  <si>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</si>
  <si>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</si>
  <si>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</si>
  <si>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</si>
  <si>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</si>
  <si>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</si>
  <si>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</si>
  <si>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</si>
  <si>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</si>
  <si>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</si>
  <si>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</si>
  <si>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</si>
  <si>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</si>
  <si>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</si>
  <si>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</si>
  <si>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</si>
  <si>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</si>
  <si>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</si>
  <si>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</si>
  <si>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</si>
  <si>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</si>
  <si>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</si>
  <si>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</si>
  <si>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</si>
  <si>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</si>
  <si>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</si>
  <si>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</si>
  <si>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</si>
  <si>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</si>
  <si>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</si>
  <si>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</si>
  <si>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</si>
  <si>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</si>
  <si>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</si>
  <si>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</si>
  <si>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</si>
  <si>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</si>
  <si>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</si>
  <si>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</si>
  <si>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</si>
  <si>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</si>
  <si>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</si>
  <si>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</si>
  <si>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</si>
  <si>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</si>
  <si>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</si>
  <si>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</si>
  <si>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</si>
  <si>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</si>
  <si>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</si>
  <si>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</si>
  <si>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</si>
  <si>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</si>
  <si>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</si>
  <si>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</si>
  <si>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</si>
  <si>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</si>
  <si>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</si>
  <si>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</si>
  <si>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</si>
  <si>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</si>
  <si>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</si>
  <si>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</si>
  <si>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</si>
  <si>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</si>
  <si>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</si>
  <si>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</si>
  <si>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</si>
  <si>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</si>
  <si>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</si>
  <si>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</si>
  <si>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</si>
  <si>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</si>
  <si>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</si>
  <si>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</si>
  <si>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</si>
  <si>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</si>
  <si>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</si>
  <si>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</si>
  <si>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</si>
  <si>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</si>
  <si>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</si>
  <si>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</si>
  <si>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</si>
  <si>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</si>
  <si>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</si>
  <si>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</si>
  <si>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</si>
  <si>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</si>
  <si>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</si>
  <si>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</si>
  <si>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</si>
  <si>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</si>
  <si>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</si>
  <si>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</si>
  <si>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</si>
  <si>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</si>
  <si>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</si>
  <si>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</si>
  <si>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</si>
  <si>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</si>
  <si>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</si>
  <si>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</si>
  <si>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</si>
  <si>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</si>
  <si>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</si>
  <si>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</si>
  <si>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</si>
  <si>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</si>
  <si>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</si>
  <si>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</si>
  <si>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</si>
  <si>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</si>
  <si>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</si>
  <si>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</si>
  <si>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</si>
  <si>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</si>
  <si>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</si>
  <si>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</si>
  <si>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</si>
  <si>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</si>
  <si>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</si>
  <si>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</si>
  <si>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</si>
  <si>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</si>
  <si>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</si>
  <si>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</si>
  <si>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</si>
  <si>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</si>
  <si>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</si>
  <si>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</si>
  <si>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</si>
  <si>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</si>
  <si>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</si>
  <si>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</si>
  <si>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</si>
  <si>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</si>
  <si>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</si>
  <si>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</si>
  <si>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</si>
  <si>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</si>
  <si>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</si>
  <si>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</si>
  <si>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</si>
  <si>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</si>
  <si>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</si>
  <si>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</si>
  <si>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</si>
  <si>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</si>
  <si>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</si>
  <si>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</si>
  <si>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</si>
  <si>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</si>
  <si>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</si>
  <si>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</si>
  <si>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</si>
  <si>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</si>
  <si>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</si>
  <si>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</si>
  <si>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</si>
  <si>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</si>
  <si>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</si>
  <si>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</si>
  <si>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</si>
  <si>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</si>
  <si>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</si>
  <si>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</si>
  <si>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</si>
  <si>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</si>
  <si>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</si>
  <si>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</si>
  <si>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</si>
  <si>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</si>
  <si>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</si>
  <si>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</si>
  <si>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</si>
  <si>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</si>
  <si>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</si>
  <si>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</si>
  <si>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</si>
  <si>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</si>
  <si>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</si>
  <si>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</si>
  <si>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</si>
  <si>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</si>
  <si>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</si>
  <si>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</si>
  <si>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</si>
  <si>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</si>
  <si>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</si>
  <si>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</si>
  <si>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</si>
  <si>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</si>
  <si>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</si>
  <si>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</si>
  <si>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</si>
  <si>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</si>
  <si>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</si>
  <si>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</si>
  <si>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</si>
  <si>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</si>
  <si>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</si>
  <si>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</si>
  <si>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</si>
  <si>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</si>
  <si>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</si>
  <si>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</si>
  <si>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</si>
  <si>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</si>
  <si>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</si>
  <si>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</si>
  <si>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</si>
  <si>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</si>
  <si>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</si>
  <si>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</si>
  <si>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</si>
  <si>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</si>
  <si>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</si>
  <si>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</si>
  <si>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</si>
  <si>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</si>
  <si>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</si>
  <si>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</si>
  <si>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</si>
  <si>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</si>
  <si>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</si>
  <si>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</si>
  <si>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</si>
  <si>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</si>
  <si>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</si>
  <si>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</si>
  <si>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</si>
  <si>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</si>
  <si>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</si>
  <si>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</si>
  <si>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</si>
  <si>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</si>
  <si>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</si>
  <si>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</si>
  <si>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</si>
  <si>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</si>
  <si>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</si>
  <si>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</si>
  <si>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</si>
  <si>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</si>
  <si>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</si>
  <si>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</si>
  <si>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</si>
  <si>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</si>
  <si>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</si>
  <si>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</si>
  <si>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</si>
  <si>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</si>
  <si>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</si>
  <si>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</si>
  <si>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</si>
  <si>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</si>
  <si>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</si>
  <si>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</si>
  <si>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</si>
  <si>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</si>
  <si>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</si>
  <si>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</si>
  <si>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</si>
  <si>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</si>
  <si>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</si>
  <si>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</si>
  <si>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</si>
  <si>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</si>
  <si>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</si>
  <si>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</si>
  <si>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</si>
  <si>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</si>
  <si>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</si>
  <si>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</si>
  <si>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</si>
  <si>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</si>
  <si>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</si>
  <si>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</si>
  <si>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</si>
  <si>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</si>
  <si>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</si>
  <si>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</si>
  <si>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</si>
  <si>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</si>
  <si>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</si>
  <si>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</si>
  <si>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</si>
  <si>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</si>
  <si>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</si>
  <si>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</si>
  <si>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</si>
  <si>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</si>
  <si>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</si>
  <si>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</si>
  <si>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</si>
  <si>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</si>
  <si>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</si>
  <si>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</si>
  <si>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</si>
  <si>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</si>
  <si>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</si>
  <si>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</si>
  <si>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</si>
  <si>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</si>
  <si>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</si>
  <si>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</si>
  <si>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</si>
  <si>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</si>
  <si>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</si>
  <si>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</si>
  <si>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</si>
  <si>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</si>
  <si>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</si>
  <si>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</si>
  <si>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</si>
  <si>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</si>
  <si>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</si>
  <si>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</si>
  <si>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</si>
  <si>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</si>
  <si>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</si>
  <si>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</si>
  <si>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</si>
  <si>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</si>
  <si>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</si>
  <si>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</si>
  <si>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</si>
  <si>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</si>
  <si>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</si>
  <si>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</si>
  <si>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</si>
  <si>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</si>
  <si>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</si>
  <si>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</si>
  <si>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</si>
  <si>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</si>
  <si>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</si>
  <si>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</si>
  <si>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</si>
  <si>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</si>
  <si>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</si>
  <si>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</si>
  <si>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</si>
  <si>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</si>
  <si>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</si>
  <si>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</si>
  <si>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</si>
  <si>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</si>
  <si>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</si>
  <si>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</si>
  <si>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</si>
  <si>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</si>
  <si>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</si>
  <si>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</si>
  <si>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</si>
  <si>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</si>
  <si>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</si>
  <si>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</si>
  <si>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</si>
  <si>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</si>
  <si>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</si>
  <si>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</si>
  <si>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</si>
  <si>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</si>
  <si>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</si>
  <si>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</si>
  <si>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</si>
  <si>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</si>
  <si>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</si>
  <si>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</si>
  <si>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</si>
  <si>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</si>
  <si>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</si>
  <si>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</si>
  <si>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</si>
  <si>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</si>
  <si>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</si>
  <si>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</si>
  <si>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</si>
  <si>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</si>
  <si>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</si>
  <si>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</si>
  <si>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</si>
  <si>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</si>
  <si>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</si>
  <si>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</si>
  <si>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</si>
  <si>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</si>
  <si>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</si>
  <si>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</si>
  <si>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</si>
  <si>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</si>
  <si>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</si>
  <si>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</si>
  <si>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</si>
  <si>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</si>
  <si>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</si>
  <si>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</si>
  <si>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</si>
  <si>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</si>
  <si>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</si>
  <si>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</si>
  <si>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</si>
  <si>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</si>
  <si>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</si>
  <si>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</si>
  <si>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</si>
  <si>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</si>
  <si>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</si>
  <si>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</si>
  <si>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</si>
  <si>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</si>
  <si>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</si>
  <si>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</si>
  <si>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</si>
  <si>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</si>
  <si>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</si>
  <si>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</si>
  <si>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</si>
  <si>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</si>
  <si>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</si>
  <si>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</si>
  <si>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</si>
  <si>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</si>
  <si>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</si>
  <si>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</si>
  <si>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</si>
  <si>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</si>
  <si>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</si>
  <si>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</si>
  <si>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</si>
  <si>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</si>
  <si>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</si>
  <si>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</si>
  <si>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</si>
  <si>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</si>
  <si>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</si>
  <si>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</si>
  <si>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</si>
  <si>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</si>
  <si>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</si>
  <si>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</si>
  <si>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</si>
  <si>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</si>
  <si>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</si>
  <si>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</si>
  <si>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</si>
  <si>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</si>
  <si>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</si>
  <si>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</si>
  <si>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</si>
  <si>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</si>
  <si>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</si>
  <si>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</si>
  <si>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</si>
  <si>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</si>
  <si>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</si>
  <si>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</si>
  <si>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</si>
  <si>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</si>
  <si>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</si>
  <si>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</si>
  <si>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</si>
  <si>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</si>
  <si>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</si>
  <si>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</si>
  <si>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</si>
  <si>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</si>
  <si>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</si>
  <si>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</si>
  <si>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</si>
  <si>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</si>
  <si>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</si>
  <si>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</si>
  <si>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</si>
  <si>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</si>
  <si>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</si>
  <si>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</si>
  <si>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</si>
  <si>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</si>
  <si>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</si>
  <si>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</si>
  <si>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</si>
  <si>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</si>
  <si>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</si>
  <si>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</si>
  <si>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</si>
  <si>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</si>
  <si>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</si>
  <si>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</si>
  <si>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</si>
  <si>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</si>
  <si>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</si>
  <si>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</si>
  <si>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</si>
  <si>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</si>
  <si>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</si>
  <si>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</si>
  <si>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</si>
  <si>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</si>
  <si>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</si>
  <si>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</si>
  <si>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</si>
  <si>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</si>
  <si>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</si>
  <si>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</si>
  <si>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</si>
  <si>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</si>
  <si>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</si>
  <si>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</si>
  <si>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</si>
  <si>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</si>
  <si>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</si>
  <si>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</si>
  <si>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</si>
  <si>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</si>
  <si>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</si>
  <si>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</si>
  <si>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</si>
  <si>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</si>
  <si>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</si>
  <si>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</si>
  <si>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</si>
  <si>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</si>
  <si>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</si>
  <si>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</si>
  <si>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</si>
  <si>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</si>
  <si>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</si>
  <si>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</si>
  <si>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</si>
  <si>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</si>
  <si>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</si>
  <si>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</si>
  <si>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</si>
  <si>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</si>
  <si>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</si>
  <si>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</si>
  <si>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</si>
  <si>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</si>
  <si>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</si>
  <si>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</si>
  <si>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</si>
  <si>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</si>
  <si>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</si>
  <si>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</si>
  <si>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</si>
  <si>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</si>
  <si>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</si>
  <si>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</si>
  <si>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</si>
  <si>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</si>
  <si>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</si>
  <si>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</si>
  <si>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</si>
  <si>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</si>
  <si>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</si>
  <si>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</si>
  <si>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</si>
  <si>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</si>
  <si>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</si>
  <si>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</si>
  <si>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</si>
  <si>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</si>
  <si>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</si>
  <si>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</si>
  <si>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</si>
  <si>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</si>
  <si>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</si>
  <si>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</si>
  <si>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</si>
  <si>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</si>
  <si>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</si>
  <si>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</si>
  <si>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</si>
  <si>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</si>
  <si>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</si>
  <si>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</si>
  <si>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</si>
  <si>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</si>
  <si>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</si>
  <si>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</si>
  <si>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</si>
  <si>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</si>
  <si>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</si>
  <si>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</si>
  <si>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</si>
  <si>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</si>
  <si>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</si>
  <si>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</si>
  <si>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</si>
  <si>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</si>
  <si>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</si>
  <si>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</si>
  <si>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</si>
  <si>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</si>
  <si>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</si>
  <si>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</si>
  <si>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</si>
  <si>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</si>
  <si>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</si>
  <si>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</si>
  <si>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</si>
  <si>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</si>
  <si>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</si>
  <si>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</si>
  <si>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</si>
  <si>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</si>
  <si>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</si>
  <si>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</si>
  <si>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</si>
  <si>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</si>
  <si>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</si>
  <si>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</si>
  <si>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</si>
  <si>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</si>
  <si>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</si>
  <si>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</si>
  <si>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</si>
  <si>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</si>
  <si>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</si>
  <si>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</si>
  <si>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</si>
  <si>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</si>
  <si>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</si>
  <si>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</si>
  <si>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</si>
  <si>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</si>
  <si>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</si>
  <si>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</si>
  <si>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</si>
  <si>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</si>
  <si>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</si>
  <si>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</si>
  <si>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</si>
  <si>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</si>
  <si>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</si>
  <si>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</si>
  <si>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</si>
  <si>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</si>
  <si>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</si>
  <si>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</si>
  <si>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</si>
  <si>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</si>
  <si>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</si>
  <si>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</si>
  <si>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</si>
  <si>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</si>
  <si>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</si>
  <si>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</si>
  <si>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</si>
  <si>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</si>
  <si>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</si>
  <si>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</si>
  <si>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</si>
  <si>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</si>
  <si>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</si>
  <si>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</si>
  <si>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</si>
  <si>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</si>
  <si>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</si>
  <si>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</si>
  <si>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</si>
  <si>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</si>
  <si>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</si>
  <si>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</si>
  <si>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</si>
  <si>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</si>
  <si>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</si>
  <si>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</si>
  <si>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</si>
  <si>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</si>
  <si>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</si>
  <si>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</si>
  <si>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</si>
  <si>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</si>
  <si>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</si>
  <si>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</si>
  <si>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</si>
  <si>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</si>
  <si>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</si>
  <si>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</si>
  <si>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</si>
  <si>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</si>
  <si>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</si>
  <si>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</si>
  <si>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</si>
  <si>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</si>
  <si>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</si>
  <si>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</si>
  <si>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</si>
  <si>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</si>
  <si>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</si>
  <si>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</si>
  <si>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</si>
  <si>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</si>
  <si>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</si>
  <si>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</si>
  <si>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</si>
  <si>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</si>
  <si>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</si>
  <si>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</si>
  <si>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</si>
  <si>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</si>
  <si>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</si>
  <si>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</si>
  <si>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</si>
  <si>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</si>
  <si>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</si>
  <si>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</si>
  <si>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</si>
  <si>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</si>
  <si>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</si>
  <si>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</si>
  <si>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</si>
  <si>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</si>
  <si>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</si>
  <si>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</si>
  <si>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</si>
  <si>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</si>
  <si>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</si>
  <si>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</si>
  <si>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</si>
  <si>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</si>
  <si>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</si>
  <si>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</si>
  <si>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</si>
  <si>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</si>
  <si>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</si>
  <si>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</si>
  <si>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</si>
  <si>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</si>
  <si>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</si>
  <si>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</si>
  <si>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</si>
  <si>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</si>
  <si>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</si>
  <si>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</si>
  <si>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</si>
  <si>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</si>
  <si>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</si>
  <si>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</si>
  <si>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</si>
  <si>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</si>
  <si>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</si>
  <si>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</si>
  <si>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</si>
  <si>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</si>
  <si>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</si>
  <si>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</si>
  <si>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</si>
  <si>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</si>
  <si>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</si>
  <si>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</si>
  <si>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</si>
  <si>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</si>
  <si>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</si>
  <si>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</si>
  <si>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</si>
  <si>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</si>
  <si>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</si>
  <si>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</si>
  <si>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</si>
  <si>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</si>
  <si>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</si>
  <si>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</si>
  <si>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</si>
  <si>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</si>
  <si>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</si>
  <si>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</si>
  <si>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</si>
  <si>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</si>
  <si>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</si>
  <si>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</si>
  <si>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</si>
  <si>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</si>
  <si>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</si>
  <si>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</si>
  <si>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</si>
  <si>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</si>
  <si>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</si>
  <si>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</si>
  <si>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</si>
  <si>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</si>
  <si>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</si>
  <si>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</si>
  <si>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</si>
  <si>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</si>
  <si>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</si>
  <si>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</si>
  <si>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</si>
  <si>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</si>
  <si>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</si>
  <si>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</si>
  <si>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</si>
  <si>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</si>
  <si>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</si>
  <si>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</si>
  <si>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</si>
  <si>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</si>
  <si>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</si>
  <si>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</si>
  <si>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</si>
  <si>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</si>
  <si>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</si>
  <si>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</si>
  <si>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</si>
  <si>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</si>
  <si>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</si>
  <si>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</si>
  <si>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</si>
  <si>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</si>
  <si>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</si>
  <si>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</si>
  <si>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</si>
  <si>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</si>
  <si>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</si>
  <si>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</si>
  <si>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</si>
  <si>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</si>
  <si>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</si>
  <si>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</si>
  <si>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</si>
  <si>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</si>
  <si>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</si>
  <si>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</si>
  <si>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</si>
  <si>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</si>
  <si>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</si>
  <si>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</si>
  <si>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</si>
  <si>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</si>
  <si>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</si>
  <si>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</si>
  <si>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</si>
  <si>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</si>
  <si>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</si>
  <si>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</si>
  <si>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</si>
  <si>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</si>
  <si>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</si>
  <si>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</si>
  <si>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</si>
  <si>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</si>
  <si>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</si>
  <si>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</si>
  <si>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</si>
  <si>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</si>
  <si>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</si>
  <si>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</si>
  <si>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</si>
  <si>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</si>
  <si>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</si>
  <si>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</si>
  <si>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</si>
  <si>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</si>
  <si>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</si>
  <si>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</si>
  <si>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</si>
  <si>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</si>
  <si>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</si>
  <si>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</si>
  <si>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</si>
  <si>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</si>
  <si>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</si>
  <si>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</si>
  <si>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</si>
  <si>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</si>
  <si>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</si>
  <si>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</si>
  <si>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</si>
  <si>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</si>
  <si>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</si>
  <si>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</si>
  <si>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</si>
  <si>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</si>
  <si>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</si>
  <si>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</si>
  <si>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</si>
  <si>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</si>
  <si>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</si>
  <si>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</si>
  <si>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</si>
  <si>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</si>
  <si>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</si>
  <si>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</si>
  <si>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</si>
  <si>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</si>
  <si>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</si>
  <si>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</si>
  <si>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</si>
  <si>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</si>
  <si>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</si>
  <si>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</si>
  <si>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</si>
  <si>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</si>
  <si>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</si>
  <si>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</si>
  <si>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</si>
  <si>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</si>
  <si>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</si>
  <si>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</si>
  <si>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</si>
  <si>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</si>
  <si>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</si>
  <si>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</si>
  <si>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</si>
  <si>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</si>
  <si>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</si>
  <si>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</si>
  <si>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</si>
  <si>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</si>
  <si>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</si>
  <si>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</si>
  <si>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</si>
  <si>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</si>
  <si>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</si>
  <si>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</si>
  <si>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</si>
  <si>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</si>
  <si>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</si>
  <si>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</si>
  <si>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</si>
  <si>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</si>
  <si>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</si>
  <si>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</si>
  <si>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</si>
  <si>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</si>
  <si>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</si>
  <si>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</si>
  <si>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</si>
  <si>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</si>
  <si>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</si>
  <si>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</si>
  <si>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</si>
  <si>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</si>
  <si>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</si>
  <si>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</si>
  <si>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</si>
  <si>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</si>
  <si>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</si>
  <si>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</si>
  <si>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</si>
  <si>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</si>
  <si>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</si>
  <si>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</si>
  <si>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</si>
  <si>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</si>
  <si>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</si>
  <si>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</si>
  <si>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</si>
  <si>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</si>
  <si>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</si>
  <si>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</si>
  <si>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</si>
  <si>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</si>
  <si>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</si>
  <si>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</si>
  <si>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</si>
  <si>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</si>
  <si>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</si>
  <si>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</si>
  <si>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</si>
  <si>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</si>
  <si>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</si>
  <si>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</si>
  <si>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</si>
  <si>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</si>
  <si>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</si>
  <si>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</si>
  <si>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</si>
  <si>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</si>
  <si>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</si>
  <si>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</si>
  <si>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</si>
  <si>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</si>
  <si>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</si>
  <si>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</si>
  <si>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</si>
  <si>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</si>
  <si>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</si>
  <si>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</si>
  <si>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</si>
  <si>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</si>
  <si>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</si>
  <si>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</si>
  <si>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</si>
  <si>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</si>
  <si>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</si>
  <si>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</si>
  <si>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</si>
  <si>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</si>
  <si>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</si>
  <si>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</si>
  <si>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</si>
  <si>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</si>
  <si>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</si>
  <si>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</si>
  <si>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</si>
  <si>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</si>
  <si>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</si>
  <si>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</si>
  <si>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</si>
  <si>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</si>
  <si>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</si>
  <si>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</si>
  <si>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</si>
  <si>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</si>
  <si>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</si>
  <si>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</si>
  <si>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</si>
  <si>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</si>
  <si>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</si>
  <si>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</si>
  <si>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</si>
  <si>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</si>
  <si>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</si>
  <si>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</si>
  <si>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</si>
  <si>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</si>
  <si>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</si>
  <si>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</si>
  <si>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</si>
  <si>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</si>
  <si>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</si>
  <si>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</si>
  <si>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</si>
  <si>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</si>
  <si>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</si>
  <si>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</si>
  <si>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</si>
  <si>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</si>
  <si>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</si>
  <si>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</si>
  <si>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</si>
  <si>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</si>
  <si>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</si>
  <si>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</si>
  <si>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</si>
  <si>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</si>
  <si>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</si>
  <si>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</si>
  <si>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</si>
  <si>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</si>
  <si>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</si>
  <si>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</si>
  <si>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</si>
  <si>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</si>
  <si>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</si>
  <si>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</si>
  <si>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</si>
  <si>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</si>
  <si>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</si>
  <si>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</si>
  <si>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</si>
  <si>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</si>
  <si>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</si>
  <si>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</si>
  <si>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</si>
  <si>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</si>
  <si>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</si>
  <si>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</si>
  <si>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</si>
  <si>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</si>
  <si>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</si>
  <si>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</si>
  <si>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</si>
  <si>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</si>
  <si>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</si>
  <si>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</si>
  <si>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</si>
  <si>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</si>
  <si>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</si>
  <si>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</si>
  <si>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</si>
  <si>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</si>
  <si>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</si>
  <si>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</si>
  <si>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</si>
  <si>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</si>
  <si>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</si>
  <si>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</si>
  <si>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</si>
  <si>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</si>
  <si>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</si>
  <si>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</si>
  <si>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</si>
  <si>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</si>
  <si>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</si>
  <si>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</si>
  <si>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</si>
  <si>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</si>
  <si>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</si>
  <si>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</si>
  <si>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</si>
  <si>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</si>
  <si>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</si>
  <si>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</si>
  <si>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</si>
  <si>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</si>
  <si>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</si>
  <si>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</si>
  <si>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</si>
  <si>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</si>
  <si>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</si>
  <si>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</si>
  <si>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</si>
  <si>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</si>
  <si>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</si>
  <si>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</si>
  <si>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</si>
  <si>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</si>
  <si>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</si>
  <si>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</si>
  <si>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</si>
  <si>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</si>
  <si>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</si>
  <si>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</si>
  <si>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</si>
  <si>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</si>
  <si>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</si>
  <si>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</si>
  <si>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</si>
  <si>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</si>
  <si>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</si>
  <si>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</si>
  <si>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</si>
  <si>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</si>
  <si>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</si>
  <si>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</si>
  <si>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</si>
  <si>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</si>
  <si>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</si>
  <si>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</si>
  <si>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</si>
  <si>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</si>
  <si>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</si>
  <si>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</si>
  <si>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</si>
  <si>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</si>
  <si>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</si>
  <si>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</si>
  <si>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</si>
  <si>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</si>
  <si>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</si>
  <si>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</si>
  <si>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</si>
  <si>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</si>
  <si>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</si>
  <si>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</si>
  <si>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</si>
  <si>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</si>
  <si>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</si>
  <si>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</si>
  <si>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</si>
  <si>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</si>
  <si>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</si>
  <si>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</si>
  <si>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</si>
  <si>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</si>
  <si>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</si>
  <si>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</si>
  <si>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</si>
  <si>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</si>
  <si>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</si>
  <si>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</si>
  <si>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</si>
  <si>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</si>
  <si>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</si>
  <si>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</si>
  <si>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</si>
  <si>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</si>
  <si>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</si>
  <si>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</si>
  <si>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</si>
  <si>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</si>
  <si>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</si>
  <si>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</si>
  <si>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</si>
  <si>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</si>
  <si>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</si>
  <si>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</si>
  <si>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</si>
  <si>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</si>
  <si>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</si>
  <si>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</si>
  <si>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</si>
  <si>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</si>
  <si>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</si>
  <si>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</si>
  <si>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</si>
  <si>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</si>
  <si>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</si>
  <si>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</si>
  <si>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</si>
  <si>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</si>
  <si>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</si>
  <si>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</si>
  <si>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</si>
  <si>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</si>
  <si>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</si>
  <si>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</si>
  <si>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</si>
  <si>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</si>
  <si>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</si>
  <si>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</si>
  <si>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</si>
  <si>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</si>
  <si>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</si>
  <si>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</si>
  <si>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</si>
  <si>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</si>
  <si>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</si>
  <si>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</si>
  <si>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</si>
  <si>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</si>
  <si>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</si>
  <si>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</si>
  <si>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</si>
  <si>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</si>
  <si>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</si>
  <si>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</si>
  <si>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</si>
  <si>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</si>
  <si>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</si>
  <si>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</si>
  <si>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</si>
  <si>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</si>
  <si>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</si>
  <si>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</si>
  <si>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</si>
  <si>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</si>
  <si>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</si>
  <si>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</si>
  <si>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</si>
  <si>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</si>
  <si>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</si>
  <si>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</si>
  <si>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</si>
  <si>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</si>
  <si>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</si>
  <si>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</si>
  <si>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</si>
  <si>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</si>
  <si>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</si>
  <si>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</si>
  <si>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</si>
  <si>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</si>
  <si>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</si>
  <si>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</si>
  <si>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</si>
  <si>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</si>
  <si>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</si>
  <si>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</si>
  <si>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</si>
  <si>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</si>
  <si>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</si>
  <si>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</si>
  <si>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</si>
  <si>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</si>
  <si>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</si>
  <si>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</si>
  <si>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</si>
  <si>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</si>
  <si>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</si>
  <si>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</si>
  <si>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</si>
  <si>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</si>
  <si>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</si>
  <si>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</si>
  <si>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</si>
  <si>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</si>
  <si>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</si>
  <si>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</si>
  <si>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</si>
  <si>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</si>
  <si>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</si>
  <si>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</si>
  <si>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</si>
  <si>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</si>
  <si>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</si>
  <si>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</si>
  <si>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</si>
  <si>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</si>
  <si>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</si>
  <si>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</si>
  <si>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</si>
  <si>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</si>
  <si>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</si>
  <si>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</si>
  <si>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</si>
  <si>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</si>
  <si>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</si>
  <si>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</si>
  <si>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</si>
  <si>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</si>
  <si>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</si>
  <si>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</si>
  <si>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</si>
  <si>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</si>
  <si>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</si>
  <si>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</si>
  <si>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</si>
  <si>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</si>
  <si>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</si>
  <si>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</si>
  <si>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</si>
  <si>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</si>
  <si>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</si>
  <si>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</si>
  <si>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</si>
  <si>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</si>
  <si>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</si>
  <si>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</si>
  <si>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</si>
  <si>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</si>
  <si>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</si>
  <si>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</si>
  <si>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</si>
  <si>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</si>
  <si>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</si>
  <si>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</si>
  <si>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</si>
  <si>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</si>
  <si>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</si>
  <si>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</si>
  <si>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</si>
  <si>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</si>
  <si>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</si>
  <si>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</si>
  <si>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</si>
  <si>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</si>
  <si>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</si>
  <si>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</si>
  <si>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</si>
  <si>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</si>
  <si>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</si>
  <si>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</si>
  <si>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</si>
  <si>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</si>
  <si>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</si>
  <si>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</si>
  <si>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</si>
  <si>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</si>
  <si>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</si>
  <si>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</si>
  <si>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</si>
  <si>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</si>
  <si>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</si>
  <si>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</si>
  <si>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</si>
  <si>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</si>
  <si>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</si>
  <si>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</si>
  <si>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</si>
  <si>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</si>
  <si>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</si>
  <si>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</si>
  <si>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</si>
  <si>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</si>
  <si>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</si>
  <si>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</si>
  <si>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</si>
  <si>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</si>
  <si>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</si>
  <si>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</si>
  <si>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</si>
  <si>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</si>
  <si>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</si>
  <si>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</si>
  <si>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</si>
  <si>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</si>
  <si>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</si>
  <si>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</si>
  <si>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</si>
  <si>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</si>
  <si>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</si>
  <si>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</si>
  <si>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</si>
  <si>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</si>
  <si>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</si>
  <si>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</si>
  <si>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</si>
  <si>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</si>
  <si>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</si>
  <si>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</si>
  <si>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</si>
  <si>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</si>
  <si>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</si>
  <si>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</si>
  <si>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</si>
  <si>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</si>
  <si>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</si>
  <si>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</si>
  <si>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</si>
  <si>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</si>
  <si>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</si>
  <si>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</si>
  <si>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</si>
  <si>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</si>
  <si>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</si>
  <si>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</si>
  <si>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</si>
  <si>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</si>
  <si>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</si>
  <si>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</si>
  <si>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</si>
  <si>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</si>
  <si>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</si>
  <si>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</si>
  <si>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</si>
  <si>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</si>
  <si>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</si>
  <si>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</si>
  <si>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</si>
  <si>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</si>
  <si>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</si>
  <si>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</si>
  <si>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</si>
  <si>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</si>
  <si>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</si>
  <si>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</si>
  <si>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</si>
  <si>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</si>
  <si>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</si>
  <si>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</si>
  <si>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</si>
  <si>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</si>
  <si>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</si>
  <si>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</si>
  <si>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</si>
  <si>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</si>
  <si>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</si>
  <si>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</si>
  <si>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</si>
  <si>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</si>
  <si>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</si>
  <si>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</si>
  <si>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</si>
  <si>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</si>
  <si>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</si>
  <si>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</si>
  <si>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</si>
  <si>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</si>
  <si>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</si>
  <si>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</si>
  <si>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</si>
  <si>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</si>
  <si>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</si>
  <si>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</si>
  <si>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</si>
  <si>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</si>
  <si>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</si>
  <si>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</si>
  <si>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</si>
  <si>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</si>
  <si>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</si>
  <si>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</si>
  <si>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</si>
  <si>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</si>
  <si>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</si>
  <si>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</si>
  <si>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</si>
  <si>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</si>
  <si>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</si>
  <si>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</si>
  <si>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</si>
  <si>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</si>
  <si>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</si>
  <si>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</si>
  <si>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</si>
  <si>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</si>
  <si>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</si>
  <si>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</si>
  <si>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</si>
  <si>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</si>
  <si>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</si>
  <si>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</si>
  <si>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</si>
  <si>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</si>
  <si>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</si>
  <si>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</si>
  <si>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</si>
  <si>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</si>
  <si>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</si>
  <si>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</si>
  <si>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</si>
  <si>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</si>
  <si>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</si>
  <si>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</si>
  <si>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</si>
  <si>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</si>
  <si>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</si>
  <si>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</si>
  <si>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</si>
  <si>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</si>
  <si>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</si>
  <si>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</si>
  <si>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</si>
  <si>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</si>
  <si>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</si>
  <si>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</si>
  <si>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</si>
  <si>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</si>
  <si>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</si>
  <si>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</si>
  <si>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</si>
  <si>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</si>
  <si>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</si>
  <si>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</si>
  <si>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</si>
  <si>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</si>
  <si>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</si>
  <si>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</si>
  <si>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</si>
  <si>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</si>
  <si>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</si>
  <si>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</si>
  <si>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</si>
  <si>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</si>
  <si>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</si>
  <si>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</si>
  <si>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</si>
  <si>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</si>
  <si>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</si>
  <si>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</si>
  <si>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</si>
  <si>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</si>
  <si>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</si>
  <si>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</si>
  <si>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</si>
  <si>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</si>
  <si>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</si>
  <si>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</si>
  <si>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</si>
  <si>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</si>
  <si>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</si>
  <si>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</si>
  <si>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</si>
  <si>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</si>
  <si>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</si>
  <si>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</si>
  <si>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</si>
  <si>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</si>
  <si>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</si>
  <si>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</si>
  <si>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</si>
  <si>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</si>
  <si>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</si>
  <si>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</si>
  <si>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</si>
  <si>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</si>
  <si>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</si>
  <si>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</si>
  <si>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</si>
  <si>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</si>
  <si>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</si>
  <si>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</si>
  <si>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</si>
  <si>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</si>
  <si>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</si>
  <si>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</si>
  <si>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</si>
  <si>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</si>
  <si>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</si>
  <si>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</si>
  <si>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</si>
  <si>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</si>
  <si>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</si>
  <si>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</si>
  <si>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</si>
  <si>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</si>
  <si>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</si>
  <si>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</si>
  <si>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</si>
  <si>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</si>
  <si>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</si>
  <si>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</si>
  <si>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</si>
  <si>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</si>
  <si>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</si>
  <si>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</si>
  <si>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</si>
  <si>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</si>
  <si>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</si>
  <si>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</si>
  <si>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</si>
  <si>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</si>
  <si>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</si>
  <si>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</si>
  <si>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</si>
  <si>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</si>
  <si>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</si>
  <si>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</si>
  <si>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</si>
  <si>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</si>
  <si>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</si>
  <si>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</si>
  <si>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</si>
  <si>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</si>
  <si>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</si>
  <si>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</si>
  <si>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</si>
  <si>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</si>
  <si>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</si>
  <si>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</si>
  <si>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</si>
  <si>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</si>
  <si>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</si>
  <si>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</si>
  <si>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</si>
  <si>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</si>
  <si>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</si>
  <si>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</si>
  <si>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</si>
  <si>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</si>
  <si>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</si>
  <si>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</si>
  <si>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</si>
  <si>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</si>
  <si>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</si>
  <si>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</si>
  <si>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</si>
  <si>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</si>
  <si>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</si>
  <si>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</si>
  <si>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</si>
  <si>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</si>
  <si>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</si>
  <si>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</si>
  <si>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</si>
  <si>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</si>
  <si>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</si>
  <si>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</si>
  <si>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</si>
  <si>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</si>
  <si>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</si>
  <si>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</si>
  <si>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</si>
  <si>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</si>
  <si>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</si>
  <si>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</si>
  <si>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</si>
  <si>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</si>
  <si>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</si>
  <si>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</si>
  <si>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</si>
  <si>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</si>
  <si>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</si>
  <si>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</si>
  <si>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</si>
  <si>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</si>
  <si>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</si>
  <si>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</si>
  <si>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</si>
  <si>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</si>
  <si>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</si>
  <si>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</si>
  <si>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</si>
  <si>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</si>
  <si>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</si>
  <si>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</si>
  <si>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</si>
  <si>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</si>
  <si>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</si>
  <si>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</si>
  <si>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</si>
  <si>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</si>
  <si>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</si>
  <si>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</si>
  <si>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</si>
  <si>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</si>
  <si>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</si>
  <si>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</si>
  <si>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</si>
  <si>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</si>
  <si>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</si>
  <si>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</si>
  <si>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</si>
  <si>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</si>
  <si>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</si>
  <si>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</si>
  <si>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</si>
  <si>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</si>
  <si>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</si>
  <si>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</si>
  <si>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</si>
  <si>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</si>
  <si>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</si>
  <si>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</si>
  <si>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</si>
  <si>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</si>
  <si>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</si>
  <si>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</si>
  <si>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</si>
  <si>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</si>
  <si>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</si>
  <si>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</si>
  <si>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</si>
  <si>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</si>
  <si>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</si>
  <si>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</si>
  <si>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</si>
  <si>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</si>
  <si>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</si>
  <si>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</si>
  <si>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</si>
  <si>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</si>
  <si>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</si>
  <si>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</si>
  <si>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</si>
  <si>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</si>
  <si>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</si>
  <si>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</si>
  <si>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</si>
  <si>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</si>
  <si>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</si>
  <si>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</si>
  <si>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</si>
  <si>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</si>
  <si>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</si>
  <si>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</si>
  <si>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</si>
  <si>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</si>
  <si>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</si>
  <si>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</si>
  <si>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</si>
  <si>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</si>
  <si>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</si>
  <si>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</si>
  <si>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</si>
  <si>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</si>
  <si>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</si>
  <si>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</si>
  <si>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</si>
  <si>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</si>
  <si>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</si>
  <si>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</si>
  <si>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</si>
  <si>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</si>
  <si>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</si>
  <si>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</si>
  <si>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</si>
  <si>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</si>
  <si>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</si>
  <si>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</si>
  <si>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</si>
  <si>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</si>
  <si>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</si>
  <si>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</si>
  <si>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</si>
  <si>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</si>
  <si>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</si>
  <si>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</si>
  <si>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</si>
  <si>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</si>
  <si>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</si>
  <si>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</si>
  <si>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</si>
  <si>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</si>
  <si>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</si>
  <si>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</si>
  <si>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</si>
  <si>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</si>
  <si>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</si>
  <si>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</si>
  <si>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</si>
  <si>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</si>
  <si>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</si>
  <si>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</si>
  <si>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</si>
  <si>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</si>
  <si>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</si>
  <si>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</si>
  <si>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</si>
  <si>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</si>
  <si>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</si>
  <si>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</si>
  <si>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</si>
  <si>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</si>
  <si>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</si>
  <si>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</si>
  <si>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</si>
  <si>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</si>
  <si>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</si>
  <si>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</si>
  <si>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</si>
  <si>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</si>
  <si>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</si>
  <si>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</si>
  <si>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</si>
  <si>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</si>
  <si>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</si>
  <si>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</si>
  <si>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</si>
  <si>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</si>
  <si>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</si>
  <si>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</si>
  <si>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</si>
  <si>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</si>
  <si>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</si>
  <si>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</si>
  <si>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</si>
  <si>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</si>
  <si>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</si>
  <si>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</si>
  <si>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</si>
  <si>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</si>
  <si>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</si>
  <si>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</si>
  <si>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</si>
  <si>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</si>
  <si>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</si>
  <si>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</si>
  <si>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</si>
  <si>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</si>
  <si>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</si>
  <si>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</si>
  <si>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</si>
  <si>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</si>
  <si>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</si>
  <si>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</si>
  <si>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</si>
  <si>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</si>
  <si>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</si>
  <si>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</si>
  <si>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</si>
  <si>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</si>
  <si>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</si>
  <si>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</si>
  <si>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</si>
  <si>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</si>
  <si>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</si>
  <si>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</si>
  <si>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</si>
  <si>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</si>
  <si>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</si>
  <si>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</si>
  <si>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</si>
  <si>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</si>
  <si>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</si>
  <si>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</si>
  <si>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</si>
  <si>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</si>
  <si>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</si>
  <si>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</si>
  <si>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</si>
  <si>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</si>
  <si>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</si>
  <si>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</si>
  <si>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</si>
  <si>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</si>
  <si>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</si>
  <si>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</si>
  <si>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</si>
  <si>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</si>
  <si>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</si>
  <si>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</si>
  <si>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</si>
  <si>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</si>
  <si>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</si>
  <si>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</si>
  <si>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</si>
  <si>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</si>
  <si>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</si>
  <si>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</si>
  <si>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</si>
  <si>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</si>
  <si>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</si>
  <si>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</si>
  <si>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</si>
  <si>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</si>
  <si>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</si>
  <si>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</si>
  <si>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</si>
  <si>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</si>
  <si>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</si>
  <si>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</si>
  <si>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</si>
  <si>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</si>
  <si>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</si>
  <si>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</si>
  <si>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</si>
  <si>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</si>
  <si>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</si>
  <si>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</si>
  <si>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</si>
  <si>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</si>
  <si>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</si>
  <si>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</si>
  <si>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</si>
  <si>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</si>
  <si>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</si>
  <si>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</si>
  <si>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</si>
  <si>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</si>
  <si>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</si>
  <si>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</si>
  <si>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</si>
  <si>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</si>
  <si>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</si>
  <si>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</si>
  <si>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</si>
  <si>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</si>
  <si>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</si>
  <si>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</si>
  <si>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</si>
  <si>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</si>
  <si>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</si>
  <si>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</si>
  <si>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</si>
  <si>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</si>
  <si>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</si>
  <si>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</si>
  <si>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</si>
  <si>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</si>
  <si>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</si>
  <si>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</si>
  <si>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</si>
  <si>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</si>
  <si>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</si>
  <si>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</si>
  <si>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</si>
  <si>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</si>
  <si>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</si>
  <si>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</si>
  <si>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</si>
  <si>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</si>
  <si>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</si>
  <si>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</si>
  <si>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</si>
  <si>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</si>
  <si>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</si>
  <si>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</si>
  <si>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</si>
  <si>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</si>
  <si>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</si>
  <si>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</si>
  <si>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</si>
  <si>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</si>
  <si>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</si>
  <si>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</si>
  <si>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</si>
  <si>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</si>
  <si>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</si>
  <si>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</si>
  <si>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</si>
  <si>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</si>
  <si>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</si>
  <si>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</si>
  <si>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</si>
  <si>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</si>
  <si>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</si>
  <si>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</si>
  <si>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</si>
  <si>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</si>
  <si>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</si>
  <si>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</si>
  <si>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</si>
  <si>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</si>
  <si>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</si>
  <si>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</si>
  <si>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</si>
  <si>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</si>
  <si>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</si>
  <si>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</si>
  <si>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</si>
  <si>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</si>
  <si>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</si>
  <si>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</si>
  <si>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</si>
  <si>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</si>
  <si>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</si>
  <si>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</si>
  <si>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</si>
  <si>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</si>
  <si>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</si>
  <si>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</si>
  <si>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</si>
  <si>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</si>
  <si>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</si>
  <si>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</si>
  <si>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</si>
  <si>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</si>
  <si>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</si>
  <si>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</si>
  <si>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</si>
  <si>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</si>
  <si>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</si>
  <si>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</si>
  <si>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</si>
  <si>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</si>
  <si>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</si>
  <si>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</si>
  <si>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</si>
  <si>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</si>
  <si>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</si>
  <si>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</si>
  <si>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</si>
  <si>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</si>
  <si>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</si>
  <si>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</si>
  <si>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</si>
  <si>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</si>
  <si>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</si>
  <si>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</si>
  <si>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</si>
  <si>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</si>
  <si>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</si>
  <si>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</si>
  <si>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</si>
  <si>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</si>
  <si>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</si>
  <si>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</si>
  <si>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</si>
  <si>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</si>
  <si>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</si>
  <si>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</si>
  <si>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</si>
  <si>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</si>
  <si>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</si>
  <si>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</si>
  <si>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</si>
  <si>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</si>
  <si>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</si>
  <si>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</si>
  <si>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</si>
  <si>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</si>
  <si>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</si>
  <si>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</si>
  <si>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</si>
  <si>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</si>
  <si>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</si>
  <si>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</si>
  <si>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</si>
  <si>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</si>
  <si>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</si>
  <si>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</si>
  <si>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</si>
  <si>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</si>
  <si>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</si>
  <si>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</si>
  <si>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</si>
  <si>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</si>
  <si>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</si>
  <si>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</si>
  <si>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</si>
  <si>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</si>
  <si>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</si>
  <si>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</si>
  <si>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</si>
  <si>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</si>
  <si>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</si>
  <si>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</si>
  <si>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</si>
  <si>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</si>
  <si>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</si>
  <si>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</si>
  <si>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</si>
  <si>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</si>
  <si>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</si>
  <si>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</si>
  <si>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</si>
  <si>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</si>
  <si>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</si>
  <si>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</si>
  <si>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</si>
  <si>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</si>
  <si>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</si>
  <si>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</si>
  <si>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</si>
  <si>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</si>
  <si>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</si>
  <si>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</si>
  <si>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</si>
  <si>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</si>
  <si>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</si>
  <si>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</si>
  <si>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</si>
  <si>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</si>
  <si>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</si>
  <si>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</si>
  <si>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</si>
  <si>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</si>
  <si>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</si>
  <si>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</si>
  <si>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</si>
  <si>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</si>
  <si>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</si>
  <si>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</si>
  <si>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</si>
  <si>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</si>
  <si>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</si>
  <si>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</si>
  <si>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</si>
  <si>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</si>
  <si>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</si>
  <si>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</si>
  <si>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</si>
  <si>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</si>
  <si>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</si>
  <si>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</si>
  <si>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</si>
  <si>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</si>
  <si>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</si>
  <si>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</si>
  <si>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</si>
  <si>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</si>
  <si>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</si>
  <si>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</si>
  <si>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</si>
  <si>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</si>
  <si>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</si>
  <si>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</si>
  <si>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</si>
  <si>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</si>
  <si>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</si>
  <si>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</si>
  <si>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</si>
  <si>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</si>
  <si>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</si>
  <si>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</si>
  <si>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</si>
  <si>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</si>
  <si>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</si>
  <si>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</si>
  <si>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</si>
  <si>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</si>
  <si>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</si>
  <si>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</si>
  <si>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</si>
  <si>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</si>
  <si>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</si>
  <si>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</si>
  <si>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</si>
  <si>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</si>
  <si>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</si>
  <si>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</si>
  <si>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</si>
  <si>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</si>
  <si>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</si>
  <si>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</si>
  <si>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</si>
  <si>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</si>
  <si>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</si>
  <si>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</si>
  <si>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</si>
  <si>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</si>
  <si>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</si>
  <si>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</si>
  <si>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</si>
  <si>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</si>
  <si>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</si>
  <si>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</si>
  <si>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</si>
  <si>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</si>
  <si>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</si>
  <si>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</si>
  <si>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</si>
  <si>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</si>
  <si>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</si>
  <si>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</si>
  <si>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</si>
  <si>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</si>
  <si>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</si>
  <si>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</si>
  <si>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</si>
  <si>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</si>
  <si>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</si>
  <si>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</si>
  <si>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</si>
  <si>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</si>
  <si>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</si>
  <si>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</si>
  <si>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</si>
  <si>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</si>
  <si>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</si>
  <si>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</si>
  <si>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</si>
  <si>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</si>
  <si>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</si>
  <si>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</si>
  <si>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</si>
  <si>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</si>
  <si>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</si>
  <si>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</si>
  <si>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</si>
  <si>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</si>
  <si>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</si>
  <si>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</si>
  <si>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</si>
  <si>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</si>
  <si>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</si>
  <si>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</si>
  <si>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</si>
  <si>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</si>
  <si>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</si>
  <si>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</si>
  <si>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</si>
  <si>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</si>
  <si>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</si>
  <si>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</si>
  <si>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</si>
  <si>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</si>
  <si>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</si>
  <si>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</si>
  <si>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</si>
  <si>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</si>
  <si>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</si>
  <si>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</si>
  <si>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</si>
  <si>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</si>
  <si>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</si>
  <si>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</si>
  <si>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</si>
  <si>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</si>
  <si>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</si>
  <si>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</si>
  <si>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</si>
  <si>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</si>
  <si>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</si>
  <si>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</si>
  <si>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</si>
  <si>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</si>
  <si>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</si>
  <si>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</si>
  <si>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</si>
  <si>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</si>
  <si>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</si>
  <si>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</si>
  <si>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</si>
  <si>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</si>
  <si>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</si>
  <si>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</si>
  <si>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</si>
  <si>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</si>
  <si>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</si>
  <si>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</si>
  <si>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</si>
  <si>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</si>
  <si>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</si>
  <si>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</si>
  <si>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</si>
  <si>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</si>
  <si>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</si>
  <si>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</si>
  <si>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</si>
  <si>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</si>
  <si>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</si>
  <si>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</si>
  <si>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</si>
  <si>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</si>
  <si>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</si>
  <si>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</si>
  <si>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</si>
  <si>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</si>
  <si>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</si>
  <si>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</si>
  <si>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</si>
  <si>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</si>
  <si>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</si>
  <si>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</si>
  <si>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</si>
  <si>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</si>
  <si>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</si>
  <si>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</si>
  <si>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</si>
  <si>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</si>
  <si>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</si>
  <si>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</si>
  <si>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</si>
  <si>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</si>
  <si>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</si>
  <si>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</si>
  <si>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</si>
  <si>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</si>
  <si>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</si>
  <si>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</si>
  <si>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</si>
  <si>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</si>
  <si>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</si>
  <si>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</si>
  <si>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</si>
  <si>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</si>
  <si>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</si>
  <si>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</si>
  <si>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</si>
  <si>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</si>
  <si>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</si>
  <si>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</si>
  <si>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</si>
  <si>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</si>
  <si>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</si>
  <si>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</si>
  <si>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</si>
  <si>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</si>
  <si>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</si>
  <si>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</si>
  <si>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</si>
  <si>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</si>
  <si>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</si>
  <si>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</si>
  <si>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</si>
  <si>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</si>
  <si>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</si>
  <si>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</si>
  <si>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</si>
  <si>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</si>
  <si>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</si>
  <si>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</si>
  <si>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</si>
  <si>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</si>
  <si>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</si>
  <si>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</si>
  <si>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</si>
  <si>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</si>
  <si>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</si>
  <si>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</si>
  <si>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</si>
  <si>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</si>
  <si>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</si>
  <si>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</si>
  <si>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</si>
  <si>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</si>
  <si>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</si>
  <si>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</si>
  <si>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</si>
  <si>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</si>
  <si>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</si>
  <si>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</si>
  <si>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</si>
  <si>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</si>
  <si>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</si>
  <si>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</si>
  <si>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</si>
  <si>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</si>
  <si>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</si>
  <si>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</si>
  <si>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</si>
  <si>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</si>
  <si>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</si>
  <si>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</si>
  <si>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</si>
  <si>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</si>
  <si>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</si>
  <si>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</si>
  <si>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</si>
  <si>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</si>
  <si>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</si>
  <si>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</si>
  <si>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</si>
  <si>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</si>
  <si>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</si>
  <si>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</si>
  <si>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</si>
  <si>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</si>
  <si>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</si>
  <si>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</si>
  <si>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</si>
  <si>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</si>
  <si>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</si>
  <si>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</si>
  <si>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</si>
  <si>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</si>
  <si>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</si>
  <si>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</si>
  <si>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</si>
  <si>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</si>
  <si>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</si>
  <si>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</si>
  <si>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</si>
  <si>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</si>
  <si>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</si>
  <si>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</si>
  <si>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</si>
  <si>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</si>
  <si>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</si>
  <si>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</si>
  <si>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</si>
  <si>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</si>
  <si>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</si>
  <si>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</si>
  <si>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</si>
  <si>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</si>
  <si>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</si>
  <si>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</si>
  <si>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</si>
  <si>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</si>
  <si>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</si>
  <si>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</si>
  <si>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</si>
  <si>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</si>
  <si>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</si>
  <si>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</si>
  <si>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</si>
  <si>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</si>
  <si>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</si>
  <si>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</si>
  <si>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</si>
  <si>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</si>
  <si>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</si>
  <si>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</si>
  <si>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</si>
  <si>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</si>
  <si>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</si>
  <si>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</si>
  <si>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</si>
  <si>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</si>
  <si>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</si>
  <si>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</si>
  <si>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</si>
  <si>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</si>
  <si>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</si>
  <si>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</si>
  <si>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</si>
  <si>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</si>
  <si>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</si>
  <si>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</si>
  <si>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</si>
  <si>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</si>
  <si>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</si>
  <si>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</si>
  <si>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</si>
  <si>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</si>
  <si>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</si>
  <si>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</si>
  <si>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</si>
  <si>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</si>
  <si>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</si>
  <si>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</si>
  <si>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</si>
  <si>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</si>
  <si>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</si>
  <si>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</si>
  <si>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</si>
  <si>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</si>
  <si>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</si>
  <si>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</si>
  <si>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</si>
  <si>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</si>
  <si>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</si>
  <si>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</si>
  <si>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</si>
  <si>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</si>
  <si>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</si>
  <si>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</si>
  <si>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</si>
  <si>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</si>
  <si>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</si>
  <si>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</si>
  <si>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</si>
  <si>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</si>
  <si>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</si>
  <si>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</si>
  <si>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</si>
  <si>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</si>
  <si>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</si>
  <si>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</si>
  <si>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</si>
  <si>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</si>
  <si>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</si>
  <si>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</si>
  <si>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</si>
  <si>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</si>
  <si>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</si>
  <si>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</si>
  <si>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</si>
  <si>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</si>
  <si>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</si>
  <si>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</si>
  <si>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</si>
  <si>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</si>
  <si>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</si>
  <si>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</si>
  <si>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</si>
  <si>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</si>
  <si>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</si>
  <si>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</si>
  <si>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</si>
  <si>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</si>
  <si>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</si>
  <si>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</si>
  <si>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</si>
  <si>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</si>
  <si>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</si>
  <si>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</si>
  <si>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</si>
  <si>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</si>
  <si>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</si>
  <si>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</si>
  <si>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</si>
  <si>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</si>
  <si>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</si>
  <si>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</si>
  <si>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</si>
  <si>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</si>
  <si>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</si>
  <si>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</si>
  <si>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</si>
  <si>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</si>
  <si>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</si>
  <si>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</si>
  <si>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</si>
  <si>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</si>
  <si>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</si>
  <si>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</si>
  <si>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</si>
  <si>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</si>
  <si>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</si>
  <si>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</si>
  <si>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</si>
  <si>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</si>
  <si>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</si>
  <si>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</si>
  <si>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</si>
  <si>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</si>
  <si>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</si>
  <si>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</si>
  <si>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</si>
  <si>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</si>
  <si>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</si>
  <si>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</si>
  <si>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</si>
  <si>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</si>
  <si>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</si>
  <si>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</si>
  <si>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</si>
  <si>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</si>
  <si>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</si>
  <si>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</si>
  <si>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</si>
  <si>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</si>
  <si>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</si>
  <si>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</si>
  <si>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</si>
  <si>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</si>
  <si>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</si>
  <si>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</si>
  <si>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</si>
  <si>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</si>
  <si>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</si>
  <si>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</si>
  <si>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</si>
  <si>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</si>
  <si>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</si>
  <si>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</si>
  <si>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</si>
  <si>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</si>
  <si>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</si>
  <si>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</si>
  <si>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</si>
  <si>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</si>
  <si>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</si>
  <si>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</si>
  <si>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</si>
  <si>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</si>
  <si>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</si>
  <si>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</si>
  <si>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</si>
  <si>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</si>
  <si>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</si>
  <si>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</si>
  <si>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</si>
  <si>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</si>
  <si>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</si>
  <si>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</si>
  <si>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</si>
  <si>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</si>
  <si>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</si>
  <si>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</si>
  <si>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</si>
  <si>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</si>
  <si>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</si>
  <si>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</si>
  <si>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</si>
  <si>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</si>
  <si>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</si>
  <si>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</si>
  <si>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</si>
  <si>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</si>
  <si>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</si>
  <si>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</si>
  <si>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</si>
  <si>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</si>
  <si>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</si>
  <si>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</si>
  <si>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</si>
  <si>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</si>
  <si>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</si>
  <si>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</si>
  <si>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</si>
  <si>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</si>
  <si>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</si>
  <si>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</si>
  <si>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</si>
  <si>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</si>
  <si>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</si>
  <si>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</si>
  <si>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</si>
  <si>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</si>
  <si>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</si>
  <si>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</si>
  <si>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</si>
  <si>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</si>
  <si>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</si>
  <si>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</si>
  <si>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</si>
  <si>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</si>
  <si>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</si>
  <si>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</si>
  <si>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</si>
  <si>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</si>
  <si>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</si>
  <si>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</si>
  <si>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</si>
  <si>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</si>
  <si>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</si>
  <si>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</si>
  <si>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</si>
  <si>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</si>
  <si>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</si>
  <si>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</si>
  <si>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</si>
  <si>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</si>
  <si>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</si>
  <si>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</si>
  <si>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</si>
  <si>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</si>
  <si>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</si>
  <si>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</si>
  <si>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</si>
  <si>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</si>
  <si>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</si>
  <si>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</si>
  <si>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</si>
  <si>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</si>
  <si>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</si>
  <si>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</si>
  <si>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</si>
  <si>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</si>
  <si>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</si>
  <si>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</si>
  <si>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</si>
  <si>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</si>
  <si>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</si>
  <si>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</si>
  <si>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</si>
  <si>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</si>
  <si>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</si>
  <si>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</si>
  <si>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</si>
  <si>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</si>
  <si>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</si>
  <si>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</si>
  <si>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</si>
  <si>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</si>
  <si>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</si>
  <si>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</si>
  <si>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</si>
  <si>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</si>
  <si>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</si>
  <si>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</si>
  <si>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</si>
  <si>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</si>
  <si>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</si>
  <si>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</si>
  <si>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</si>
  <si>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</si>
  <si>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</si>
  <si>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</si>
  <si>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</si>
  <si>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</si>
  <si>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</si>
  <si>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</si>
  <si>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</si>
  <si>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</si>
  <si>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</si>
  <si>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</si>
  <si>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</si>
  <si>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</si>
  <si>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</si>
  <si>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</si>
  <si>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</si>
  <si>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</si>
  <si>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</si>
  <si>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</si>
  <si>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</si>
  <si>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</si>
  <si>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</si>
  <si>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</si>
  <si>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</si>
  <si>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</si>
  <si>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</si>
  <si>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</si>
  <si>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</si>
  <si>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</si>
  <si>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</si>
  <si>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</si>
  <si>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</si>
  <si>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</si>
  <si>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</si>
  <si>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</si>
  <si>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</si>
  <si>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</si>
  <si>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</si>
  <si>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</si>
  <si>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</si>
  <si>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</si>
  <si>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</si>
  <si>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</si>
  <si>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</si>
  <si>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</si>
  <si>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</si>
  <si>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</si>
  <si>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</si>
  <si>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</si>
  <si>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</si>
  <si>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</si>
  <si>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</si>
  <si>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</si>
  <si>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</si>
  <si>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</si>
  <si>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</si>
  <si>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</si>
  <si>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</si>
  <si>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</si>
  <si>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</si>
  <si>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</si>
  <si>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</si>
  <si>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</si>
  <si>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</si>
  <si>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</si>
  <si>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</si>
  <si>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</si>
  <si>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</si>
  <si>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</si>
  <si>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</si>
  <si>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</si>
  <si>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</si>
  <si>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</si>
  <si>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</si>
  <si>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</si>
  <si>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</si>
  <si>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</si>
  <si>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</si>
  <si>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</si>
  <si>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</si>
  <si>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</si>
  <si>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</si>
  <si>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</si>
  <si>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</si>
  <si>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</si>
  <si>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</si>
  <si>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</si>
  <si>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</si>
  <si>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</si>
  <si>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</si>
  <si>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</si>
  <si>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</si>
  <si>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</si>
  <si>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</si>
  <si>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</si>
  <si>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</si>
  <si>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</si>
  <si>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</si>
  <si>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</si>
  <si>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</si>
  <si>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</si>
  <si>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</si>
  <si>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</si>
  <si>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</si>
  <si>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</si>
  <si>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</si>
  <si>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</si>
  <si>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</si>
  <si>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</si>
  <si>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</si>
  <si>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</si>
  <si>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</si>
  <si>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</si>
  <si>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</si>
  <si>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</si>
  <si>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</si>
  <si>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</si>
  <si>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</si>
  <si>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</si>
  <si>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</si>
  <si>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</si>
  <si>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</si>
  <si>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</si>
  <si>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</si>
  <si>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</si>
  <si>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</si>
  <si>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</si>
  <si>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</si>
  <si>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</si>
  <si>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</si>
  <si>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</si>
  <si>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</si>
  <si>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</si>
  <si>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</si>
  <si>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</si>
  <si>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</si>
  <si>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</si>
  <si>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</si>
  <si>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</si>
  <si>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</si>
  <si>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</si>
  <si>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</si>
  <si>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</si>
  <si>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</si>
  <si>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</si>
  <si>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</si>
  <si>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</si>
  <si>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</si>
  <si>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</si>
  <si>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</si>
  <si>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</si>
  <si>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</si>
  <si>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</si>
  <si>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</si>
  <si>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</si>
  <si>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</si>
  <si>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</si>
  <si>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</si>
  <si>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</si>
  <si>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</si>
  <si>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</si>
  <si>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</si>
  <si>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</si>
  <si>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</si>
  <si>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</si>
  <si>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</si>
  <si>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</si>
  <si>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</si>
  <si>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</si>
  <si>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</si>
  <si>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</si>
  <si>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</si>
  <si>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</si>
  <si>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</si>
  <si>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</si>
  <si>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</si>
  <si>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</si>
  <si>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</si>
  <si>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</si>
  <si>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</si>
  <si>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</si>
  <si>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</si>
  <si>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</si>
  <si>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</si>
  <si>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</si>
  <si>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</si>
  <si>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</si>
  <si>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</si>
  <si>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</si>
  <si>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</si>
  <si>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</si>
  <si>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</si>
  <si>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</si>
  <si>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</si>
  <si>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</si>
  <si>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</si>
  <si>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</si>
  <si>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</si>
  <si>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</si>
  <si>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</si>
  <si>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</si>
  <si>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</si>
  <si>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</si>
  <si>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</si>
  <si>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</si>
  <si>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</si>
  <si>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</si>
  <si>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</si>
  <si>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</si>
  <si>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</si>
  <si>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</si>
  <si>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</si>
  <si>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</si>
  <si>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</si>
  <si>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</si>
  <si>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</si>
  <si>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</si>
  <si>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</si>
  <si>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</si>
  <si>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</si>
  <si>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</si>
  <si>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</si>
  <si>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</si>
  <si>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</si>
  <si>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</si>
  <si>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</si>
  <si>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</si>
  <si>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</si>
  <si>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</si>
  <si>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</si>
  <si>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</si>
  <si>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</si>
  <si>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</si>
  <si>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</si>
  <si>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</si>
  <si>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</si>
  <si>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</si>
  <si>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</si>
  <si>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</si>
  <si>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</si>
  <si>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</si>
  <si>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</si>
  <si>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</si>
  <si>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</si>
  <si>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</si>
  <si>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</si>
  <si>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</si>
  <si>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</si>
  <si>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</si>
  <si>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</si>
  <si>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</si>
  <si>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</si>
  <si>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</si>
  <si>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</si>
  <si>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</si>
  <si>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</si>
  <si>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</si>
  <si>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</si>
  <si>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</si>
  <si>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</si>
  <si>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</si>
  <si>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</si>
  <si>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</si>
  <si>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</si>
  <si>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</si>
  <si>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</si>
  <si>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</si>
  <si>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</si>
  <si>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</si>
  <si>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</si>
  <si>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</si>
  <si>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</si>
  <si>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</si>
  <si>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</si>
  <si>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</si>
  <si>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</si>
  <si>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</si>
  <si>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</si>
  <si>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</si>
  <si>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</si>
  <si>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</si>
  <si>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</si>
  <si>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</si>
  <si>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</si>
  <si>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</si>
  <si>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</si>
  <si>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</si>
  <si>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</si>
  <si>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</si>
  <si>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</si>
  <si>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</si>
  <si>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</si>
  <si>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</si>
  <si>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</si>
  <si>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</si>
  <si>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</si>
  <si>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</si>
  <si>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</si>
  <si>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</si>
  <si>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</si>
  <si>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</si>
  <si>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</si>
  <si>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</si>
  <si>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</si>
  <si>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</si>
  <si>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</si>
  <si>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</si>
  <si>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</si>
  <si>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</si>
  <si>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</si>
  <si>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</si>
  <si>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</si>
  <si>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</si>
  <si>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</si>
  <si>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</si>
  <si>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</si>
  <si>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</si>
  <si>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</si>
  <si>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</si>
  <si>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</si>
  <si>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</si>
  <si>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</si>
  <si>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</si>
  <si>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</si>
  <si>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</si>
  <si>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</si>
  <si>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</si>
  <si>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</si>
  <si>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</si>
  <si>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</si>
  <si>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</si>
  <si>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</si>
  <si>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</si>
  <si>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</si>
  <si>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</si>
  <si>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</si>
  <si>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</si>
  <si>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</si>
  <si>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</si>
  <si>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</si>
  <si>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</si>
  <si>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</si>
  <si>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</si>
  <si>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</si>
  <si>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</si>
  <si>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</si>
  <si>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</si>
  <si>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</si>
  <si>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</si>
  <si>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</si>
  <si>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</si>
  <si>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</si>
  <si>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</si>
  <si>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</si>
  <si>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</si>
  <si>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</si>
  <si>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</si>
  <si>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</si>
  <si>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</si>
  <si>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</si>
  <si>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</si>
  <si>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</si>
  <si>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</si>
  <si>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</si>
  <si>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</si>
  <si>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</si>
  <si>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</si>
  <si>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</si>
  <si>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</si>
  <si>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</si>
  <si>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</si>
  <si>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</si>
  <si>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</si>
  <si>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</si>
  <si>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</si>
  <si>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</si>
  <si>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</si>
  <si>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</si>
  <si>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</si>
  <si>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</si>
  <si>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</si>
  <si>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</si>
  <si>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</si>
  <si>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</si>
  <si>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</si>
  <si>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</si>
  <si>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</si>
  <si>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</si>
  <si>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</si>
  <si>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</si>
  <si>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</si>
  <si>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</si>
  <si>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</si>
  <si>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</si>
  <si>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</si>
  <si>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</si>
  <si>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</si>
  <si>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</si>
  <si>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</si>
  <si>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</si>
  <si>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</si>
  <si>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</si>
  <si>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</si>
  <si>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</si>
  <si>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</si>
  <si>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</si>
  <si>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</si>
  <si>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</si>
  <si>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</si>
  <si>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</si>
  <si>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</si>
  <si>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</si>
  <si>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</si>
  <si>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</si>
  <si>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</si>
  <si>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</si>
  <si>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</si>
  <si>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</si>
  <si>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</si>
  <si>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</si>
  <si>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</si>
  <si>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</si>
  <si>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</si>
  <si>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</si>
  <si>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</si>
  <si>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</si>
  <si>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</si>
  <si>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</si>
  <si>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</si>
  <si>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</si>
  <si>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</si>
  <si>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</si>
  <si>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</si>
  <si>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</si>
  <si>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</si>
  <si>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</si>
  <si>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</si>
  <si>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</si>
  <si>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</si>
  <si>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</si>
  <si>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</si>
  <si>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</si>
  <si>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</si>
  <si>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</si>
  <si>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</si>
  <si>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</si>
  <si>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</si>
  <si>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</si>
  <si>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</si>
  <si>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</si>
  <si>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</si>
  <si>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</si>
  <si>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</si>
  <si>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</si>
  <si>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</si>
  <si>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</si>
  <si>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</si>
  <si>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</si>
  <si>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</si>
  <si>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</si>
  <si>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</si>
  <si>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</si>
  <si>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</si>
  <si>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</si>
  <si>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</si>
  <si>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</si>
  <si>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</si>
  <si>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</si>
  <si>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</si>
  <si>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</si>
  <si>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</si>
  <si>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</si>
  <si>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</si>
  <si>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</si>
  <si>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</si>
  <si>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</si>
  <si>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</si>
  <si>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</si>
  <si>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</si>
  <si>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</si>
  <si>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</si>
  <si>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</si>
  <si>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</si>
  <si>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</si>
  <si>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</si>
  <si>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</si>
  <si>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</si>
  <si>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</si>
  <si>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</si>
  <si>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</si>
  <si>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</si>
  <si>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</si>
  <si>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</si>
  <si>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</si>
  <si>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</si>
  <si>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</si>
  <si>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</si>
  <si>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</si>
  <si>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</si>
  <si>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</si>
  <si>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</si>
  <si>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</si>
  <si>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</si>
  <si>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</si>
  <si>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</si>
  <si>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</si>
  <si>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</si>
  <si>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</si>
  <si>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</si>
  <si>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</si>
  <si>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</si>
  <si>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</si>
  <si>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</si>
  <si>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</si>
  <si>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</si>
  <si>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</si>
  <si>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</si>
  <si>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</si>
  <si>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</si>
  <si>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</si>
  <si>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</si>
  <si>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</si>
  <si>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</si>
  <si>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</si>
  <si>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</si>
  <si>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</si>
  <si>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</si>
  <si>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</si>
  <si>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</si>
  <si>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</si>
  <si>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</si>
  <si>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</si>
  <si>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</si>
  <si>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</si>
  <si>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</si>
  <si>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</si>
  <si>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</si>
  <si>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</si>
  <si>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</si>
  <si>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</si>
  <si>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</si>
  <si>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</si>
  <si>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</si>
  <si>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</si>
  <si>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</si>
  <si>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</si>
  <si>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</si>
  <si>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</si>
  <si>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</si>
  <si>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</si>
  <si>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</si>
  <si>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</si>
  <si>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</si>
  <si>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</si>
  <si>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</si>
  <si>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</si>
  <si>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</si>
  <si>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</si>
  <si>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</si>
  <si>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</si>
  <si>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</si>
  <si>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</si>
  <si>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</si>
  <si>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</si>
  <si>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</si>
  <si>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</si>
  <si>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</si>
  <si>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</si>
  <si>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</si>
  <si>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</si>
  <si>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</si>
  <si>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</si>
  <si>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</si>
  <si>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</si>
  <si>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</si>
  <si>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</si>
  <si>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</si>
  <si>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</si>
  <si>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</si>
  <si>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</si>
  <si>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</si>
  <si>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</si>
  <si>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</si>
  <si>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</si>
  <si>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</si>
  <si>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</si>
  <si>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</si>
  <si>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</si>
  <si>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</si>
  <si>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</si>
  <si>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</si>
  <si>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</si>
  <si>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</si>
  <si>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</si>
  <si>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</si>
  <si>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</si>
  <si>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</si>
  <si>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</si>
  <si>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</si>
  <si>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</si>
  <si>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</si>
  <si>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</si>
  <si>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</si>
  <si>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</si>
  <si>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</si>
  <si>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</si>
  <si>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</si>
  <si>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</si>
  <si>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</si>
  <si>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</si>
  <si>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</si>
  <si>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</si>
  <si>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</si>
  <si>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</si>
  <si>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</si>
  <si>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</si>
  <si>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</si>
  <si>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</si>
  <si>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</si>
  <si>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</si>
  <si>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</si>
  <si>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</si>
  <si>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</si>
  <si>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</si>
  <si>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</si>
  <si>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</si>
  <si>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</si>
  <si>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</si>
  <si>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</si>
  <si>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</si>
  <si>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</si>
  <si>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</si>
  <si>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</si>
  <si>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</si>
  <si>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</si>
  <si>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</si>
  <si>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</si>
  <si>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</si>
  <si>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</si>
  <si>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</si>
  <si>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</si>
  <si>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</si>
  <si>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</si>
  <si>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</si>
  <si>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</si>
  <si>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</si>
  <si>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</si>
  <si>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</si>
  <si>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</si>
  <si>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</si>
  <si>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</si>
  <si>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</si>
  <si>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</si>
  <si>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</si>
  <si>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</si>
  <si>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</si>
  <si>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</si>
  <si>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</si>
  <si>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</si>
  <si>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</si>
  <si>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</si>
  <si>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</si>
  <si>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</si>
  <si>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</si>
  <si>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</si>
  <si>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</si>
  <si>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</si>
  <si>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</si>
  <si>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</si>
  <si>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</si>
  <si>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</si>
  <si>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</si>
  <si>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</si>
  <si>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</si>
  <si>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</si>
  <si>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</si>
  <si>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</si>
  <si>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</si>
  <si>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</si>
  <si>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</si>
  <si>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</si>
  <si>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</si>
  <si>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</si>
  <si>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</si>
  <si>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</si>
  <si>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</si>
  <si>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</si>
  <si>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</si>
  <si>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</si>
  <si>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</si>
  <si>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</si>
  <si>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</si>
  <si>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</si>
  <si>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</si>
  <si>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</si>
  <si>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</si>
  <si>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</si>
  <si>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</si>
  <si>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</si>
  <si>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</si>
  <si>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</si>
  <si>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</si>
  <si>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</si>
  <si>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</si>
  <si>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</si>
  <si>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</si>
  <si>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</si>
  <si>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</si>
  <si>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</si>
  <si>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</si>
  <si>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</si>
  <si>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</si>
  <si>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</si>
  <si>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</si>
  <si>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</si>
  <si>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</si>
  <si>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</si>
  <si>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</si>
  <si>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</si>
  <si>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</si>
  <si>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</si>
  <si>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</si>
  <si>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</si>
  <si>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</si>
  <si>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</si>
  <si>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</si>
  <si>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</si>
  <si>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</si>
  <si>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</si>
  <si>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</si>
  <si>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</si>
  <si>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</si>
  <si>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</si>
  <si>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</si>
  <si>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</si>
  <si>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</si>
  <si>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</si>
  <si>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</si>
  <si>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</si>
  <si>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</si>
  <si>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</si>
  <si>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</si>
  <si>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</si>
  <si>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</si>
  <si>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</si>
  <si>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</si>
  <si>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</si>
  <si>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</si>
  <si>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</si>
  <si>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</si>
  <si>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</si>
  <si>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</si>
  <si>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</si>
  <si>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</si>
  <si>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</si>
  <si>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</si>
  <si>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</si>
  <si>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</si>
  <si>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</si>
  <si>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</si>
  <si>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</si>
  <si>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</si>
  <si>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</si>
  <si>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</si>
  <si>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</si>
  <si>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</si>
  <si>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</si>
  <si>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</si>
  <si>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</si>
  <si>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</si>
  <si>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</si>
  <si>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</si>
  <si>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</si>
  <si>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</si>
  <si>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</si>
  <si>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</si>
  <si>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</si>
  <si>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</si>
  <si>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</si>
  <si>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</si>
  <si>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</si>
  <si>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</si>
  <si>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</si>
  <si>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</si>
  <si>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</si>
  <si>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</si>
  <si>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</si>
  <si>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</si>
  <si>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</si>
  <si>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</si>
  <si>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</si>
  <si>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</si>
  <si>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</si>
  <si>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</si>
  <si>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</si>
  <si>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</si>
  <si>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</si>
  <si>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</si>
  <si>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</si>
  <si>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</si>
  <si>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</si>
  <si>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</si>
  <si>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</si>
  <si>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</si>
  <si>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</si>
  <si>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</si>
  <si>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</si>
  <si>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</si>
  <si>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</si>
  <si>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</si>
  <si>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</si>
  <si>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</si>
  <si>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</si>
  <si>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</si>
  <si>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</si>
  <si>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</si>
  <si>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</si>
  <si>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</si>
  <si>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</si>
  <si>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</si>
  <si>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</si>
  <si>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</si>
  <si>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</si>
  <si>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</si>
  <si>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</si>
  <si>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</si>
  <si>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</si>
  <si>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</si>
  <si>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</si>
  <si>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</si>
  <si>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</si>
  <si>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</si>
  <si>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</si>
  <si>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</si>
  <si>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</si>
  <si>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</si>
  <si>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</si>
  <si>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</si>
  <si>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</si>
  <si>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</si>
  <si>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</si>
  <si>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</si>
  <si>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</si>
  <si>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</si>
  <si>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</si>
  <si>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</si>
  <si>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</si>
  <si>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</si>
  <si>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</si>
  <si>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</si>
  <si>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</si>
  <si>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</si>
  <si>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</si>
  <si>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</si>
  <si>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</si>
  <si>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</si>
  <si>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</si>
  <si>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</si>
  <si>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</si>
  <si>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</si>
  <si>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</si>
  <si>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</si>
  <si>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</si>
  <si>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</si>
  <si>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</si>
  <si>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</si>
  <si>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</si>
  <si>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</si>
  <si>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</si>
  <si>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</si>
  <si>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</si>
  <si>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</si>
  <si>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</si>
  <si>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</si>
  <si>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</si>
  <si>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</si>
  <si>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</si>
  <si>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</si>
  <si>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</si>
  <si>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</si>
  <si>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</si>
  <si>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</si>
  <si>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</si>
  <si>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</si>
  <si>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</si>
  <si>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</si>
  <si>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</si>
  <si>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</si>
  <si>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</si>
  <si>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</si>
  <si>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</si>
  <si>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</si>
  <si>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</si>
  <si>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</si>
  <si>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</si>
  <si>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</si>
  <si>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</si>
  <si>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</si>
  <si>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</si>
  <si>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</si>
  <si>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</si>
  <si>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</si>
  <si>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</si>
  <si>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</si>
  <si>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</si>
  <si>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</si>
  <si>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</si>
  <si>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</si>
  <si>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</si>
  <si>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</si>
  <si>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</si>
  <si>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</si>
  <si>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</si>
  <si>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</si>
  <si>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</si>
  <si>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</si>
  <si>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</si>
  <si>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</si>
  <si>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</si>
  <si>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</si>
  <si>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</si>
  <si>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</si>
  <si>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</si>
  <si>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</si>
  <si>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</si>
  <si>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</si>
  <si>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</si>
  <si>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</si>
  <si>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</si>
  <si>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</si>
  <si>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</si>
  <si>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</si>
  <si>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</si>
  <si>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</si>
  <si>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</si>
  <si>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</si>
  <si>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</si>
  <si>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</si>
  <si>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</si>
  <si>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</si>
  <si>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</si>
  <si>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</si>
  <si>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</si>
  <si>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</si>
  <si>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</si>
  <si>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</si>
  <si>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</si>
  <si>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</si>
  <si>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</si>
  <si>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</si>
  <si>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</si>
  <si>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</si>
  <si>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</si>
  <si>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</si>
  <si>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</si>
  <si>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</si>
  <si>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</si>
  <si>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</si>
  <si>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</si>
  <si>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</si>
  <si>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</si>
  <si>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</si>
  <si>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</si>
  <si>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</si>
  <si>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</si>
  <si>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</si>
  <si>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</si>
  <si>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</si>
  <si>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</si>
  <si>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</si>
  <si>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</si>
  <si>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</si>
  <si>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</si>
  <si>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</si>
  <si>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</si>
  <si>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</si>
  <si>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</si>
  <si>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</si>
  <si>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</si>
  <si>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</si>
  <si>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</si>
  <si>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</si>
  <si>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</si>
  <si>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</si>
  <si>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</si>
  <si>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</si>
  <si>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</si>
  <si>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</si>
  <si>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</si>
  <si>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</si>
  <si>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</si>
  <si>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</si>
  <si>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</si>
  <si>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</si>
  <si>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</si>
  <si>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</si>
  <si>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</si>
  <si>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</si>
  <si>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</si>
  <si>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</si>
  <si>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</si>
  <si>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</si>
  <si>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</si>
  <si>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</si>
  <si>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</si>
  <si>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</si>
  <si>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</si>
  <si>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</si>
  <si>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</si>
  <si>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</si>
  <si>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</si>
  <si>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</si>
  <si>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</si>
  <si>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</si>
  <si>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</si>
  <si>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</si>
  <si>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</si>
  <si>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</si>
  <si>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</si>
  <si>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</si>
  <si>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</si>
  <si>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</si>
  <si>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</si>
  <si>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</si>
  <si>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</si>
  <si>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</si>
  <si>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</si>
  <si>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</si>
  <si>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</si>
  <si>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</si>
  <si>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</si>
  <si>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</si>
  <si>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</si>
  <si>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</si>
  <si>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</si>
  <si>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</si>
  <si>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</si>
  <si>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</si>
  <si>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</si>
  <si>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</si>
  <si>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</si>
  <si>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</si>
  <si>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</si>
  <si>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</si>
  <si>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</si>
  <si>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</si>
  <si>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</si>
  <si>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</si>
  <si>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</si>
  <si>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</si>
  <si>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</si>
  <si>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</si>
  <si>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</si>
  <si>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</si>
  <si>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</si>
  <si>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</si>
  <si>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</si>
  <si>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</si>
  <si>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</si>
  <si>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</si>
  <si>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</si>
  <si>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</si>
  <si>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</si>
  <si>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</si>
  <si>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</si>
  <si>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</si>
  <si>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</si>
  <si>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</si>
  <si>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</si>
  <si>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</si>
  <si>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</si>
  <si>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</si>
  <si>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</si>
  <si>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</si>
  <si>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</si>
  <si>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</si>
  <si>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</si>
  <si>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</si>
  <si>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</si>
  <si>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</si>
  <si>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</si>
  <si>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</si>
  <si>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</si>
  <si>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</si>
  <si>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</si>
  <si>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</si>
  <si>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</si>
  <si>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</si>
  <si>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</si>
  <si>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</si>
  <si>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</si>
  <si>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</si>
  <si>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</si>
  <si>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</si>
  <si>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</si>
  <si>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</si>
  <si>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</si>
  <si>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</si>
  <si>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</si>
  <si>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</si>
  <si>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</si>
  <si>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</si>
  <si>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</si>
  <si>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</si>
  <si>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</si>
  <si>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</si>
  <si>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</si>
  <si>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</si>
  <si>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</si>
  <si>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</si>
  <si>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</si>
  <si>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</si>
  <si>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</si>
  <si>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</si>
  <si>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</si>
  <si>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</si>
  <si>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</si>
  <si>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</si>
  <si>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</si>
  <si>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</si>
  <si>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</si>
  <si>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</si>
  <si>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</si>
  <si>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</si>
  <si>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</si>
  <si>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</si>
  <si>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</si>
  <si>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</si>
  <si>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</si>
  <si>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</si>
  <si>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</si>
  <si>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</si>
  <si>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</si>
  <si>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</si>
  <si>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</si>
  <si>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</si>
  <si>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</si>
  <si>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</si>
  <si>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</si>
  <si>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</si>
  <si>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</si>
  <si>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</si>
  <si>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</si>
  <si>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</si>
  <si>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</si>
  <si>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</si>
  <si>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</si>
  <si>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</si>
  <si>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</si>
  <si>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</si>
  <si>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</si>
  <si>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</si>
  <si>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</si>
  <si>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</si>
  <si>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</si>
  <si>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</si>
  <si>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</si>
  <si>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</si>
  <si>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</si>
  <si>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</si>
  <si>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</si>
  <si>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</si>
  <si>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</si>
  <si>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</si>
  <si>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</si>
  <si>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</si>
  <si>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</si>
  <si>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</si>
  <si>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</si>
  <si>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</si>
  <si>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</si>
  <si>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</si>
  <si>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</si>
  <si>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</si>
  <si>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</si>
  <si>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</si>
  <si>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</si>
  <si>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</si>
  <si>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</si>
  <si>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</si>
  <si>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</si>
  <si>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</si>
  <si>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</si>
  <si>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</si>
  <si>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</si>
  <si>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</si>
  <si>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</si>
  <si>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</si>
  <si>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</si>
  <si>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</si>
  <si>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</si>
  <si>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</si>
  <si>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</si>
  <si>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</si>
  <si>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</si>
  <si>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</si>
  <si>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</si>
  <si>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</si>
  <si>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</si>
  <si>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</si>
  <si>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</si>
  <si>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</si>
  <si>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</si>
  <si>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</si>
  <si>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</si>
  <si>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</si>
  <si>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</si>
  <si>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</si>
  <si>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</si>
  <si>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</si>
  <si>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</si>
  <si>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</si>
  <si>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</si>
  <si>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</si>
  <si>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</si>
  <si>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</si>
  <si>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</si>
  <si>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</si>
  <si>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</si>
  <si>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</si>
  <si>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</si>
  <si>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</si>
  <si>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</si>
  <si>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</si>
  <si>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</si>
  <si>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</si>
  <si>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</si>
  <si>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</si>
  <si>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</si>
  <si>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</si>
  <si>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</si>
  <si>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</si>
  <si>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</si>
  <si>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</si>
  <si>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</si>
  <si>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</si>
  <si>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</si>
  <si>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</si>
  <si>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</si>
  <si>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</si>
  <si>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</si>
  <si>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</si>
  <si>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</si>
  <si>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</si>
  <si>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</si>
  <si>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</si>
  <si>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</si>
  <si>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</si>
  <si>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</si>
  <si>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</si>
  <si>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</si>
  <si>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</si>
  <si>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</si>
  <si>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</si>
  <si>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</si>
  <si>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</si>
  <si>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</si>
  <si>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</si>
  <si>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</si>
  <si>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</si>
  <si>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</si>
  <si>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</si>
  <si>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</si>
  <si>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</si>
  <si>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</si>
  <si>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</si>
  <si>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</si>
  <si>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</si>
  <si>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</si>
  <si>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</si>
  <si>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</si>
  <si>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</si>
  <si>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</si>
  <si>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</si>
  <si>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</si>
  <si>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</si>
  <si>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</si>
  <si>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</si>
  <si>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</si>
  <si>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</si>
  <si>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</si>
  <si>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</si>
  <si>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</si>
  <si>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</si>
  <si>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</si>
  <si>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</si>
  <si>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</si>
  <si>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</si>
  <si>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</si>
  <si>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</si>
  <si>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</si>
  <si>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</si>
  <si>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</si>
  <si>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</si>
  <si>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</si>
  <si>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</si>
  <si>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</si>
  <si>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</si>
  <si>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</si>
  <si>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</si>
  <si>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</si>
  <si>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</si>
  <si>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</si>
  <si>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</si>
  <si>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</si>
  <si>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</si>
  <si>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</si>
  <si>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</si>
  <si>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</si>
  <si>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</si>
  <si>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</si>
  <si>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</si>
  <si>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</si>
  <si>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</si>
  <si>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</si>
  <si>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</si>
  <si>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</si>
  <si>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</si>
  <si>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</si>
  <si>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</si>
  <si>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</si>
  <si>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</si>
  <si>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</si>
  <si>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</si>
  <si>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</si>
  <si>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</si>
  <si>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</si>
  <si>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</si>
  <si>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</si>
  <si>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</si>
  <si>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</si>
  <si>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</si>
  <si>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</si>
  <si>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</si>
  <si>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</si>
  <si>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</si>
  <si>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</si>
  <si>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</si>
  <si>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</si>
  <si>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</si>
  <si>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</si>
  <si>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</si>
  <si>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</si>
  <si>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</si>
  <si>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</si>
  <si>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</si>
  <si>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</si>
  <si>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</si>
  <si>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</si>
  <si>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</si>
  <si>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</si>
  <si>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</si>
  <si>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</si>
  <si>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</si>
  <si>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</si>
  <si>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</si>
  <si>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</si>
  <si>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</si>
  <si>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</si>
  <si>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</si>
  <si>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</si>
  <si>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</si>
  <si>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</si>
  <si>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</si>
  <si>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</si>
  <si>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</si>
  <si>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</si>
  <si>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</si>
  <si>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</si>
  <si>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</si>
  <si>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</si>
  <si>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</si>
  <si>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</si>
  <si>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</si>
  <si>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</si>
  <si>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</si>
  <si>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</si>
  <si>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</si>
  <si>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</si>
  <si>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</si>
  <si>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</si>
  <si>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</si>
  <si>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</si>
  <si>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</si>
  <si>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</si>
  <si>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</si>
  <si>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</si>
  <si>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</si>
  <si>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</si>
  <si>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</si>
  <si>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</si>
  <si>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</si>
  <si>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</si>
  <si>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</si>
  <si>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</si>
  <si>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</si>
  <si>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</si>
  <si>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</si>
  <si>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</si>
  <si>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</si>
  <si>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</si>
  <si>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</si>
  <si>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</si>
  <si>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</si>
  <si>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</si>
  <si>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</si>
  <si>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</si>
  <si>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</si>
  <si>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</si>
  <si>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</si>
  <si>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</si>
  <si>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</si>
  <si>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</si>
  <si>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</si>
  <si>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</si>
  <si>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</si>
  <si>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</si>
  <si>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</si>
  <si>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</si>
  <si>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</si>
  <si>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</si>
  <si>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</si>
  <si>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</si>
  <si>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</si>
  <si>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</si>
  <si>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</si>
  <si>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</si>
  <si>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</si>
  <si>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</si>
  <si>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</si>
  <si>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</si>
  <si>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</si>
  <si>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</si>
  <si>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</si>
  <si>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</si>
  <si>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</si>
  <si>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</si>
  <si>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</si>
  <si>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</si>
  <si>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</si>
  <si>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</si>
  <si>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</si>
  <si>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</si>
  <si>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</si>
  <si>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</si>
  <si>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</si>
  <si>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</si>
  <si>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</si>
  <si>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</si>
  <si>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</si>
  <si>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</si>
  <si>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</si>
  <si>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</si>
  <si>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</si>
  <si>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</si>
  <si>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</si>
  <si>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</si>
  <si>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</si>
  <si>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</si>
  <si>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</si>
  <si>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</si>
  <si>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</si>
  <si>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</si>
  <si>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</si>
  <si>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</si>
  <si>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</si>
  <si>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</si>
  <si>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</si>
  <si>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</si>
  <si>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</si>
  <si>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</si>
  <si>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</si>
  <si>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</si>
  <si>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</si>
  <si>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</si>
  <si>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</si>
  <si>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</si>
  <si>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</si>
  <si>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</si>
  <si>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</si>
  <si>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</si>
  <si>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</si>
  <si>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</si>
  <si>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</si>
  <si>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</si>
  <si>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</si>
  <si>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</si>
  <si>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</si>
  <si>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</si>
  <si>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</si>
  <si>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</si>
  <si>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</si>
  <si>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</si>
  <si>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</si>
  <si>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</si>
  <si>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</si>
  <si>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</si>
  <si>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</si>
  <si>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</si>
  <si>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</si>
  <si>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</si>
  <si>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</si>
  <si>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</si>
  <si>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</si>
  <si>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</si>
  <si>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</si>
  <si>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</si>
  <si>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</si>
  <si>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</si>
  <si>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</si>
  <si>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</si>
  <si>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</si>
  <si>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</si>
  <si>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</si>
  <si>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</si>
  <si>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</si>
  <si>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</si>
  <si>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</si>
  <si>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</si>
  <si>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</si>
  <si>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</si>
  <si>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</si>
  <si>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</si>
  <si>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</si>
  <si>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</si>
  <si>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</si>
  <si>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</si>
  <si>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</si>
  <si>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</si>
  <si>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</si>
  <si>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</si>
  <si>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</si>
  <si>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</si>
  <si>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</si>
  <si>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</si>
  <si>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</si>
  <si>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</si>
  <si>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</si>
  <si>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</si>
  <si>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</si>
  <si>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</si>
  <si>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</si>
  <si>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</si>
  <si>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</si>
  <si>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</si>
  <si>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</si>
  <si>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</si>
  <si>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</si>
  <si>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</si>
  <si>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</si>
  <si>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</si>
  <si>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</si>
  <si>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</si>
  <si>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</si>
  <si>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</si>
  <si>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</si>
  <si>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</si>
  <si>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</si>
  <si>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</si>
  <si>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</si>
  <si>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</si>
  <si>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</si>
  <si>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</si>
  <si>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</si>
  <si>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</si>
  <si>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</si>
  <si>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</si>
  <si>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</si>
  <si>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</si>
  <si>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</si>
  <si>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</si>
  <si>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</si>
  <si>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</si>
  <si>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</si>
  <si>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</si>
  <si>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</si>
  <si>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</si>
  <si>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</si>
  <si>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</si>
  <si>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</si>
  <si>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</si>
  <si>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</si>
  <si>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</si>
  <si>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</si>
  <si>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</si>
  <si>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</si>
  <si>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</si>
  <si>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</si>
  <si>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</si>
  <si>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</si>
  <si>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</si>
  <si>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</si>
  <si>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</si>
  <si>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</si>
  <si>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</si>
  <si>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</si>
  <si>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</si>
  <si>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</si>
  <si>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</si>
  <si>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</si>
  <si>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</si>
  <si>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</si>
  <si>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</si>
  <si>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</si>
  <si>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</si>
  <si>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</si>
  <si>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</si>
  <si>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</si>
  <si>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</si>
  <si>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</si>
  <si>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</si>
  <si>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</si>
  <si>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</si>
  <si>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</si>
  <si>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</si>
  <si>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</si>
  <si>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</si>
  <si>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</si>
  <si>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</si>
  <si>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</si>
  <si>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</si>
  <si>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</si>
  <si>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</si>
  <si>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</si>
  <si>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</si>
  <si>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</si>
  <si>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</si>
  <si>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</si>
  <si>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</si>
  <si>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</si>
  <si>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</si>
  <si>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</si>
  <si>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</si>
  <si>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</si>
  <si>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</si>
  <si>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</si>
  <si>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</si>
  <si>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</si>
  <si>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</si>
  <si>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</si>
  <si>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</si>
  <si>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</si>
  <si>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</si>
  <si>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</si>
  <si>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</si>
  <si>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</si>
  <si>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</si>
  <si>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</si>
  <si>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</si>
  <si>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</si>
  <si>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</si>
  <si>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</si>
  <si>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</si>
  <si>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</si>
  <si>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</si>
  <si>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</si>
  <si>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</si>
  <si>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</si>
  <si>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</si>
  <si>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</si>
  <si>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</si>
  <si>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</si>
  <si>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</si>
  <si>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</si>
  <si>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</si>
  <si>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</si>
  <si>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</si>
  <si>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</si>
  <si>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</si>
  <si>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</si>
  <si>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</si>
  <si>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</si>
  <si>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</si>
  <si>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</si>
  <si>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</si>
  <si>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</si>
  <si>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</si>
  <si>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</si>
  <si>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</si>
  <si>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</si>
  <si>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</si>
  <si>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</si>
  <si>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</si>
  <si>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</si>
  <si>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</si>
  <si>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</si>
  <si>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</si>
  <si>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</si>
  <si>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</si>
  <si>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</si>
  <si>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</si>
  <si>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</si>
  <si>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</si>
  <si>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</si>
  <si>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</si>
  <si>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</si>
  <si>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</si>
  <si>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</si>
  <si>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</si>
  <si>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</si>
  <si>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</si>
  <si>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</si>
  <si>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</si>
  <si>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</si>
  <si>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</si>
  <si>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</si>
  <si>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</si>
  <si>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</si>
  <si>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</si>
  <si>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</si>
  <si>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</si>
  <si>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</si>
  <si>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</si>
  <si>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</si>
  <si>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</si>
  <si>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</si>
  <si>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</si>
  <si>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</si>
  <si>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</si>
  <si>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</si>
  <si>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</si>
  <si>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</si>
  <si>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</si>
  <si>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</si>
  <si>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</si>
  <si>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</si>
  <si>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</si>
  <si>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</si>
  <si>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</si>
  <si>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</si>
  <si>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</si>
  <si>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</si>
  <si>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</si>
  <si>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</si>
  <si>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</si>
  <si>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</si>
  <si>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</si>
  <si>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</si>
  <si>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</si>
  <si>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</si>
  <si>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</si>
  <si>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</si>
  <si>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</si>
  <si>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</si>
  <si>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</si>
  <si>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</si>
  <si>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</si>
  <si>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</si>
  <si>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</si>
  <si>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</si>
  <si>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</si>
  <si>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</si>
  <si>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</si>
  <si>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</si>
  <si>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</si>
  <si>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</si>
  <si>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</si>
  <si>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</si>
  <si>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</si>
  <si>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</si>
  <si>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</si>
  <si>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</si>
  <si>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</si>
  <si>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</si>
  <si>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</si>
  <si>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</si>
  <si>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</si>
  <si>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</si>
  <si>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</si>
  <si>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</si>
  <si>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</si>
  <si>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</si>
  <si>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</si>
  <si>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</si>
  <si>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</si>
  <si>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</si>
  <si>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</si>
  <si>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</si>
  <si>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</si>
  <si>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</si>
  <si>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</si>
  <si>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</si>
  <si>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</si>
  <si>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</si>
  <si>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</si>
  <si>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</si>
  <si>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</si>
  <si>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</si>
  <si>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</si>
  <si>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</si>
  <si>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</si>
  <si>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</si>
  <si>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</si>
  <si>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</si>
  <si>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</si>
  <si>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</si>
  <si>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</si>
  <si>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</si>
  <si>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</si>
  <si>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</si>
  <si>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</si>
  <si>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</si>
  <si>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</si>
  <si>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</si>
  <si>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</si>
  <si>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</si>
  <si>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</si>
  <si>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</si>
  <si>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</si>
  <si>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</si>
  <si>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</si>
  <si>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</si>
  <si>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</si>
  <si>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</si>
  <si>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</si>
  <si>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</si>
  <si>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</si>
  <si>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</si>
  <si>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</si>
  <si>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</si>
  <si>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</si>
  <si>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</si>
  <si>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</si>
  <si>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</si>
  <si>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</si>
  <si>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</si>
  <si>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</si>
  <si>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</si>
  <si>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</si>
  <si>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</si>
  <si>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</si>
  <si>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</si>
  <si>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</si>
  <si>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</si>
  <si>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</si>
  <si>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</si>
  <si>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</si>
  <si>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</si>
  <si>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</si>
  <si>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</si>
  <si>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</si>
  <si>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</si>
  <si>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</si>
  <si>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</si>
  <si>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</si>
  <si>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</si>
  <si>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</si>
  <si>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</si>
  <si>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</si>
  <si>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</si>
  <si>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</si>
  <si>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</si>
  <si>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</si>
  <si>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</si>
  <si>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</si>
  <si>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</si>
  <si>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</si>
  <si>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</si>
  <si>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</si>
  <si>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</si>
  <si>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</si>
  <si>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</si>
  <si>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</si>
  <si>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</si>
  <si>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</si>
  <si>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</si>
  <si>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</si>
  <si>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</si>
  <si>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</si>
  <si>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</si>
  <si>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</si>
  <si>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</si>
  <si>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</si>
  <si>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</si>
  <si>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</si>
  <si>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</si>
  <si>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</si>
  <si>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</si>
  <si>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</si>
  <si>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</si>
  <si>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</si>
  <si>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</si>
  <si>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</si>
  <si>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</si>
  <si>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</si>
  <si>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</si>
  <si>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</si>
  <si>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</si>
  <si>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</si>
  <si>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</si>
  <si>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</si>
  <si>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</si>
  <si>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</si>
  <si>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</si>
  <si>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</si>
  <si>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</si>
  <si>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</si>
  <si>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</si>
  <si>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</si>
  <si>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</si>
  <si>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</si>
  <si>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</si>
  <si>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</si>
  <si>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</si>
  <si>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</si>
  <si>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</si>
  <si>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</si>
  <si>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</si>
  <si>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</si>
  <si>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</si>
  <si>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</si>
  <si>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</si>
  <si>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</si>
  <si>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</si>
  <si>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</si>
  <si>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</si>
  <si>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</si>
  <si>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</si>
  <si>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</si>
  <si>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</si>
  <si>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</si>
  <si>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</si>
  <si>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</si>
  <si>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</si>
  <si>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</si>
  <si>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</si>
  <si>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</si>
  <si>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</si>
  <si>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</si>
  <si>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</si>
  <si>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</si>
  <si>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</si>
  <si>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</si>
  <si>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</si>
  <si>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</si>
  <si>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</si>
  <si>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</si>
  <si>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</si>
  <si>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</si>
  <si>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</si>
  <si>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</si>
  <si>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</si>
  <si>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</si>
  <si>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</si>
  <si>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</si>
  <si>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</si>
  <si>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</si>
  <si>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</si>
  <si>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</si>
  <si>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</si>
  <si>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</si>
  <si>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</si>
  <si>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</si>
  <si>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</si>
  <si>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</si>
  <si>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</si>
  <si>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</si>
  <si>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</si>
  <si>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</si>
  <si>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</si>
  <si>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</si>
  <si>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</si>
  <si>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</si>
  <si>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</si>
  <si>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</si>
  <si>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</si>
  <si>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</si>
  <si>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</si>
  <si>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</si>
  <si>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</si>
  <si>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</si>
  <si>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</si>
  <si>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</si>
  <si>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</si>
  <si>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</si>
  <si>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</si>
  <si>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</si>
  <si>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</si>
  <si>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</si>
  <si>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</si>
  <si>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</si>
  <si>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</si>
  <si>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</si>
  <si>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</si>
  <si>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</si>
  <si>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</si>
  <si>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</si>
  <si>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</si>
  <si>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</si>
  <si>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</si>
  <si>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</si>
  <si>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</si>
  <si>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</si>
  <si>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</si>
  <si>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</si>
  <si>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</si>
  <si>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</si>
  <si>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</si>
  <si>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</si>
  <si>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</si>
  <si>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</si>
  <si>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</si>
  <si>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</si>
  <si>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</si>
  <si>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</si>
  <si>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</si>
  <si>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</si>
  <si>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</si>
  <si>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</si>
  <si>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</si>
  <si>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</si>
  <si>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</si>
  <si>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</si>
  <si>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</si>
  <si>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</si>
  <si>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</si>
  <si>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</si>
  <si>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</si>
  <si>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</si>
  <si>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</si>
  <si>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</si>
  <si>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</si>
  <si>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</si>
  <si>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</si>
  <si>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</si>
  <si>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</si>
  <si>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</si>
  <si>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</si>
  <si>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</si>
  <si>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</si>
  <si>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</si>
  <si>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</si>
  <si>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</si>
  <si>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</si>
  <si>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</si>
  <si>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</si>
  <si>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</si>
  <si>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</si>
  <si>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</si>
  <si>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</si>
  <si>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</si>
  <si>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</si>
  <si>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</si>
  <si>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</si>
  <si>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</si>
  <si>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</si>
  <si>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</si>
  <si>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</si>
  <si>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</si>
  <si>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</si>
  <si>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</si>
  <si>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</si>
  <si>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</si>
  <si>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</si>
  <si>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</si>
  <si>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</si>
  <si>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</si>
  <si>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</si>
  <si>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</si>
  <si>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</si>
  <si>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</si>
  <si>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</si>
  <si>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</si>
  <si>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</si>
  <si>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</si>
  <si>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</si>
  <si>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</si>
  <si>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</si>
  <si>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</si>
  <si>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</si>
  <si>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</si>
  <si>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</si>
  <si>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</si>
  <si>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</si>
  <si>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</si>
  <si>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</si>
  <si>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</si>
  <si>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</si>
  <si>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</si>
  <si>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</si>
  <si>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</si>
  <si>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</si>
  <si>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</si>
  <si>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</si>
  <si>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</si>
  <si>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</si>
  <si>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</si>
  <si>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</si>
  <si>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</si>
  <si>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</si>
  <si>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</si>
  <si>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</si>
  <si>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</si>
  <si>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</si>
  <si>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</si>
  <si>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</si>
  <si>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</si>
  <si>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</si>
  <si>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</si>
  <si>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</si>
  <si>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</si>
  <si>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</si>
  <si>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</si>
  <si>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</si>
  <si>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</si>
  <si>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</si>
  <si>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</si>
  <si>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</si>
  <si>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</si>
  <si>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</si>
  <si>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</si>
  <si>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</si>
  <si>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</si>
  <si>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</si>
  <si>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</si>
  <si>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</si>
  <si>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</si>
  <si>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</si>
  <si>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</si>
  <si>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</si>
  <si>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</si>
  <si>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</si>
  <si>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</si>
  <si>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</si>
  <si>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</si>
  <si>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</si>
  <si>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</si>
  <si>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</si>
  <si>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</si>
  <si>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</si>
  <si>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</si>
  <si>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</si>
  <si>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</si>
  <si>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</si>
  <si>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</si>
  <si>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</si>
  <si>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</si>
  <si>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</si>
  <si>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</si>
  <si>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</si>
  <si>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</si>
  <si>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</si>
  <si>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</si>
  <si>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</si>
  <si>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</si>
  <si>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</si>
  <si>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</si>
  <si>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</si>
  <si>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</si>
  <si>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</si>
  <si>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</si>
  <si>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</si>
  <si>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</si>
  <si>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</si>
  <si>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</si>
  <si>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</si>
  <si>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</si>
  <si>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</si>
  <si>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</si>
  <si>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</si>
  <si>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</si>
  <si>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</si>
  <si>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</si>
  <si>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</si>
  <si>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</si>
  <si>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</si>
  <si>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</si>
  <si>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</si>
  <si>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</si>
  <si>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</si>
  <si>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</si>
  <si>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</si>
  <si>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</si>
  <si>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</si>
  <si>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</si>
  <si>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</si>
  <si>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</si>
  <si>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</si>
  <si>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</si>
  <si>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</si>
  <si>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</si>
  <si>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</si>
  <si>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</si>
  <si>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</si>
  <si>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</si>
  <si>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</si>
  <si>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</si>
  <si>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</si>
  <si>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</si>
  <si>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</si>
  <si>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</si>
  <si>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</si>
  <si>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</si>
  <si>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</si>
  <si>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</si>
  <si>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</si>
  <si>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</si>
  <si>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</si>
  <si>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</si>
  <si>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</si>
  <si>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</si>
  <si>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</si>
  <si>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</si>
  <si>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</si>
  <si>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</si>
  <si>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</si>
  <si>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</si>
  <si>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</si>
  <si>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</si>
  <si>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</si>
  <si>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</si>
  <si>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</si>
  <si>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</si>
  <si>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</si>
  <si>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</si>
  <si>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</si>
  <si>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</si>
  <si>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</si>
  <si>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</si>
  <si>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</si>
  <si>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</si>
  <si>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</si>
  <si>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</si>
  <si>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</si>
  <si>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</si>
  <si>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</si>
  <si>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</si>
  <si>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</si>
  <si>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</si>
  <si>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</si>
  <si>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</si>
  <si>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</si>
  <si>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</si>
  <si>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</si>
  <si>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</si>
  <si>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</si>
  <si>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</si>
  <si>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</si>
  <si>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</si>
  <si>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</si>
  <si>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</si>
  <si>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</si>
  <si>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</si>
  <si>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</si>
  <si>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</si>
  <si>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</si>
  <si>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</si>
  <si>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</si>
  <si>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</si>
  <si>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</si>
  <si>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</si>
  <si>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</si>
  <si>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</si>
  <si>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</si>
  <si>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</si>
  <si>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</si>
  <si>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</si>
  <si>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</si>
  <si>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</si>
  <si>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</si>
  <si>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</si>
  <si>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</si>
  <si>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</si>
  <si>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</si>
  <si>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</si>
  <si>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</si>
  <si>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</si>
  <si>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</si>
  <si>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</si>
  <si>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</si>
  <si>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</si>
  <si>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</si>
  <si>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</si>
  <si>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</si>
  <si>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</si>
  <si>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</si>
  <si>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</si>
  <si>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</si>
  <si>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</si>
  <si>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</si>
  <si>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</si>
  <si>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</si>
  <si>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</si>
  <si>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</si>
  <si>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</si>
  <si>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</si>
  <si>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</si>
  <si>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</si>
  <si>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</si>
  <si>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</si>
  <si>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</si>
  <si>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</si>
  <si>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</si>
  <si>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</si>
  <si>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</si>
  <si>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</si>
  <si>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</si>
  <si>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</si>
  <si>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</si>
  <si>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</si>
  <si>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</si>
  <si>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</si>
  <si>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</si>
  <si>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</si>
  <si>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</si>
  <si>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</si>
  <si>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</si>
  <si>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</si>
  <si>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</si>
  <si>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</si>
  <si>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</si>
  <si>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</si>
  <si>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</si>
  <si>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</si>
  <si>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</si>
  <si>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</si>
  <si>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</si>
  <si>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</si>
  <si>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</si>
  <si>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</si>
  <si>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</si>
  <si>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</si>
  <si>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</si>
  <si>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</si>
  <si>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</si>
  <si>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</si>
  <si>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</si>
  <si>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</si>
  <si>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</si>
  <si>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</si>
  <si>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</si>
  <si>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</si>
  <si>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</si>
  <si>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</si>
  <si>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</si>
  <si>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</si>
  <si>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</si>
  <si>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</si>
  <si>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</si>
  <si>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</si>
  <si>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</si>
  <si>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</si>
  <si>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</si>
  <si>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</si>
  <si>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</si>
  <si>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</si>
  <si>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</si>
  <si>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</si>
  <si>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</si>
  <si>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</si>
  <si>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</si>
  <si>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</si>
  <si>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</si>
  <si>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</si>
  <si>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</si>
  <si>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</si>
  <si>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</si>
  <si>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</si>
  <si>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</si>
  <si>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</si>
  <si>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</si>
  <si>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</si>
  <si>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</si>
  <si>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</si>
  <si>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</si>
  <si>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</si>
  <si>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</si>
  <si>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</si>
  <si>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</si>
  <si>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</si>
  <si>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</si>
  <si>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</si>
  <si>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</si>
  <si>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</si>
  <si>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</si>
  <si>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</si>
  <si>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</si>
  <si>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</si>
  <si>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</si>
  <si>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</si>
  <si>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</si>
  <si>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</si>
  <si>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</si>
  <si>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</si>
  <si>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</si>
  <si>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</si>
  <si>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</si>
  <si>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</si>
  <si>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</si>
  <si>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</si>
  <si>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</si>
  <si>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</si>
  <si>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</si>
  <si>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</si>
  <si>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</si>
  <si>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</si>
  <si>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</si>
  <si>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</si>
  <si>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</si>
  <si>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</si>
  <si>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</si>
  <si>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</si>
  <si>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</si>
  <si>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</si>
  <si>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</si>
  <si>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</si>
  <si>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</si>
  <si>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</si>
  <si>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</si>
  <si>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</si>
  <si>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</si>
  <si>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</si>
  <si>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</si>
  <si>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</si>
  <si>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</si>
  <si>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</si>
  <si>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</si>
  <si>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</si>
  <si>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</si>
  <si>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</si>
  <si>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</si>
  <si>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</si>
  <si>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</si>
  <si>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</si>
  <si>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</si>
  <si>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</si>
  <si>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</si>
  <si>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</si>
  <si>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</si>
  <si>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</si>
  <si>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</si>
  <si>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</si>
  <si>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</si>
  <si>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</si>
  <si>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</si>
  <si>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</si>
  <si>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</si>
  <si>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</si>
  <si>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</si>
  <si>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</si>
  <si>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</si>
  <si>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</si>
  <si>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</si>
  <si>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</si>
  <si>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</si>
  <si>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</si>
  <si>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</si>
  <si>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</si>
  <si>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</si>
  <si>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</si>
  <si>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</si>
  <si>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</si>
  <si>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</si>
  <si>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</si>
  <si>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</si>
  <si>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</si>
  <si>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</si>
  <si>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</si>
  <si>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</si>
  <si>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</si>
  <si>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</si>
  <si>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</si>
  <si>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</si>
  <si>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</si>
  <si>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</si>
  <si>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</si>
  <si>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</si>
  <si>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</si>
  <si>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</si>
  <si>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</si>
  <si>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</si>
  <si>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</si>
  <si>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</si>
  <si>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</si>
  <si>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</si>
  <si>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</si>
  <si>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</si>
  <si>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</si>
  <si>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</si>
  <si>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</si>
  <si>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</si>
  <si>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</si>
  <si>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</si>
  <si>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</si>
  <si>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</si>
  <si>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</si>
  <si>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</si>
  <si>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</si>
  <si>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</si>
  <si>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</si>
  <si>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</si>
  <si>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</si>
  <si>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</si>
  <si>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</si>
  <si>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</si>
  <si>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</si>
  <si>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</si>
  <si>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</si>
  <si>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</si>
  <si>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</si>
  <si>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</si>
  <si>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</si>
  <si>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</si>
  <si>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</si>
  <si>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</si>
  <si>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</si>
  <si>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</si>
  <si>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</si>
  <si>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</si>
  <si>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</si>
  <si>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</si>
  <si>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</si>
  <si>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</si>
  <si>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</si>
  <si>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</si>
  <si>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</si>
  <si>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</si>
  <si>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</si>
  <si>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</si>
  <si>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</si>
  <si>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</si>
  <si>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</si>
  <si>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</si>
  <si>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</si>
  <si>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</si>
  <si>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</si>
  <si>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</si>
  <si>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</si>
  <si>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</si>
  <si>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</si>
  <si>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</si>
  <si>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</si>
  <si>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</si>
  <si>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</si>
  <si>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</si>
  <si>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</si>
  <si>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</si>
  <si>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</si>
  <si>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</si>
  <si>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</si>
  <si>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</si>
  <si>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</si>
  <si>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</si>
  <si>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</si>
  <si>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</si>
  <si>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</si>
  <si>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</si>
  <si>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</si>
  <si>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</si>
  <si>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</si>
  <si>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</si>
  <si>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</si>
  <si>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</si>
  <si>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</si>
  <si>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</si>
  <si>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</si>
  <si>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</si>
  <si>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</si>
  <si>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</si>
  <si>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</si>
  <si>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</si>
  <si>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</si>
  <si>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</si>
  <si>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</si>
  <si>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</si>
  <si>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</si>
  <si>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</si>
  <si>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</si>
  <si>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</si>
  <si>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</si>
  <si>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</si>
  <si>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</si>
  <si>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</si>
  <si>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</si>
  <si>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</si>
  <si>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</si>
  <si>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</si>
  <si>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</si>
  <si>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</si>
  <si>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</si>
  <si>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</si>
  <si>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</si>
  <si>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</si>
  <si>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</si>
  <si>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</si>
  <si>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</si>
  <si>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</si>
  <si>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</si>
  <si>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</si>
  <si>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</si>
  <si>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</si>
  <si>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</si>
  <si>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</si>
  <si>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</si>
  <si>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</si>
  <si>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</si>
  <si>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</si>
  <si>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</si>
  <si>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</si>
  <si>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</si>
  <si>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</si>
  <si>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</si>
  <si>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</si>
  <si>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</si>
  <si>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</si>
  <si>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</si>
  <si>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</si>
  <si>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</si>
  <si>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</si>
  <si>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</si>
  <si>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</si>
  <si>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</si>
  <si>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</si>
  <si>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</si>
  <si>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</si>
  <si>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</si>
  <si>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</si>
  <si>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</si>
  <si>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</si>
  <si>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</si>
  <si>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</si>
  <si>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</si>
  <si>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</si>
  <si>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</si>
  <si>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</si>
  <si>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</si>
  <si>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</si>
  <si>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</si>
  <si>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</si>
  <si>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</si>
  <si>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</si>
  <si>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</si>
  <si>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</si>
  <si>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</si>
  <si>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</si>
  <si>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</si>
  <si>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</si>
  <si>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</si>
  <si>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</si>
  <si>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</si>
  <si>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</si>
  <si>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</si>
  <si>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</si>
  <si>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</si>
  <si>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</si>
  <si>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</si>
  <si>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</si>
  <si>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</si>
  <si>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</si>
  <si>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</si>
  <si>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</si>
  <si>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</si>
  <si>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</si>
  <si>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</si>
  <si>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</si>
  <si>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</si>
  <si>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</si>
  <si>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</si>
  <si>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</si>
  <si>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</si>
  <si>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</si>
  <si>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</si>
  <si>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</si>
  <si>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</si>
  <si>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</si>
  <si>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</si>
  <si>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</si>
  <si>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</si>
  <si>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</si>
  <si>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</si>
  <si>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</si>
  <si>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</si>
  <si>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</si>
  <si>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</si>
  <si>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</si>
  <si>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</si>
  <si>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</si>
  <si>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</si>
  <si>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</si>
  <si>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</si>
  <si>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</si>
  <si>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</si>
  <si>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</si>
  <si>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</si>
  <si>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</si>
  <si>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</si>
  <si>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</si>
  <si>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</si>
  <si>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</si>
  <si>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</si>
  <si>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</si>
  <si>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</si>
  <si>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</si>
  <si>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</si>
  <si>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</si>
  <si>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</si>
  <si>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</si>
  <si>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</si>
  <si>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</si>
  <si>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</si>
  <si>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</si>
  <si>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</si>
  <si>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</si>
  <si>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</si>
  <si>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</si>
  <si>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</si>
  <si>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</si>
  <si>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</si>
  <si>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</si>
  <si>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</si>
  <si>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</si>
  <si>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</si>
  <si>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</si>
  <si>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</si>
  <si>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</si>
  <si>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</si>
  <si>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</si>
  <si>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</si>
  <si>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</si>
  <si>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</si>
  <si>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</si>
  <si>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</si>
  <si>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</si>
  <si>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</si>
  <si>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</si>
  <si>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</si>
  <si>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</si>
  <si>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</si>
  <si>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</si>
  <si>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</si>
  <si>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</si>
  <si>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</si>
  <si>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</si>
  <si>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</si>
  <si>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</si>
  <si>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</si>
  <si>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</si>
  <si>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</si>
  <si>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</si>
  <si>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</si>
  <si>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</si>
  <si>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</si>
  <si>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</si>
  <si>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</si>
  <si>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</si>
  <si>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</si>
  <si>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</si>
  <si>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</si>
  <si>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</si>
  <si>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</si>
  <si>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</si>
  <si>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</si>
  <si>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</si>
  <si>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</si>
  <si>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</si>
  <si>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</si>
  <si>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</si>
  <si>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</si>
  <si>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</si>
  <si>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</si>
  <si>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</si>
  <si>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</si>
  <si>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</si>
  <si>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</si>
  <si>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</si>
  <si>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</si>
  <si>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</si>
  <si>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</si>
  <si>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</si>
  <si>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</si>
  <si>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</si>
  <si>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</si>
  <si>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</si>
  <si>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</si>
  <si>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</si>
  <si>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</si>
  <si>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</si>
  <si>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</si>
  <si>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</si>
  <si>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</si>
  <si>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</si>
  <si>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</si>
  <si>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</si>
  <si>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</si>
  <si>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</si>
  <si>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</si>
  <si>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</si>
  <si>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</si>
  <si>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</si>
  <si>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</si>
  <si>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</si>
  <si>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</si>
  <si>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</si>
  <si>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</si>
  <si>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</si>
  <si>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</si>
  <si>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</si>
  <si>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</si>
  <si>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</si>
  <si>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</si>
  <si>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</si>
  <si>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</si>
  <si>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</si>
  <si>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</si>
  <si>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</si>
  <si>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</si>
  <si>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</si>
  <si>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</si>
  <si>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</si>
  <si>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</si>
  <si>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</si>
  <si>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</si>
  <si>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</si>
  <si>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</si>
  <si>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</si>
  <si>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</si>
  <si>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</si>
  <si>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</si>
  <si>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</si>
  <si>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</si>
  <si>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</si>
  <si>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</si>
  <si>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</si>
  <si>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</si>
  <si>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</si>
  <si>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</si>
  <si>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</si>
  <si>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</si>
  <si>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</si>
  <si>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</si>
  <si>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</si>
  <si>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</si>
  <si>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</si>
  <si>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</si>
  <si>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</si>
  <si>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</si>
  <si>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</si>
  <si>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</si>
  <si>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</si>
  <si>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</si>
  <si>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</si>
  <si>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</si>
  <si>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</si>
  <si>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</si>
  <si>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</si>
  <si>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</si>
  <si>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</si>
  <si>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</si>
  <si>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</si>
  <si>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</si>
  <si>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</si>
  <si>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</si>
  <si>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</si>
  <si>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</si>
  <si>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</si>
  <si>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</si>
  <si>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</si>
  <si>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</si>
  <si>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</si>
  <si>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</si>
  <si>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</si>
  <si>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</si>
  <si>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</si>
  <si>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</si>
  <si>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</si>
  <si>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</si>
  <si>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</si>
  <si>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</si>
  <si>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</si>
  <si>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</si>
  <si>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</si>
  <si>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</si>
  <si>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</si>
  <si>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</si>
  <si>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</si>
  <si>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</si>
  <si>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</si>
  <si>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</si>
  <si>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</si>
  <si>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</si>
  <si>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</si>
  <si>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</si>
  <si>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</si>
  <si>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</si>
  <si>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</si>
  <si>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</si>
  <si>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</si>
  <si>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</si>
  <si>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</si>
  <si>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</si>
  <si>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</si>
  <si>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</si>
  <si>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</si>
  <si>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</si>
  <si>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</si>
  <si>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</si>
  <si>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</si>
  <si>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</si>
  <si>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</si>
  <si>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</si>
  <si>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</si>
  <si>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</si>
  <si>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</si>
  <si>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</si>
  <si>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</si>
  <si>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</si>
  <si>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</si>
  <si>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</si>
  <si>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</si>
  <si>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</si>
  <si>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</si>
  <si>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</si>
  <si>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</si>
  <si>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</si>
  <si>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</si>
  <si>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</si>
  <si>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</si>
  <si>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</si>
  <si>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</si>
  <si>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</si>
  <si>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</si>
  <si>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</si>
  <si>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</si>
  <si>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</si>
  <si>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</si>
  <si>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</si>
  <si>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</si>
  <si>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</si>
  <si>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</si>
  <si>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</si>
  <si>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</si>
  <si>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</si>
  <si>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</si>
  <si>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</si>
  <si>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</si>
  <si>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</si>
  <si>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</si>
  <si>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</si>
  <si>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</si>
  <si>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</si>
  <si>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</si>
  <si>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</si>
  <si>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</si>
  <si>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</si>
  <si>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</si>
  <si>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</si>
  <si>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</si>
  <si>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</si>
  <si>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</si>
  <si>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</si>
  <si>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</si>
  <si>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</si>
  <si>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</si>
  <si>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</si>
  <si>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</si>
  <si>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</si>
  <si>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</si>
  <si>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</si>
  <si>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</si>
  <si>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</si>
  <si>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</si>
  <si>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</si>
  <si>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</si>
  <si>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</si>
  <si>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</si>
  <si>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</si>
  <si>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</si>
  <si>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</si>
  <si>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</si>
  <si>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</si>
  <si>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</si>
  <si>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</si>
  <si>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</si>
  <si>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</si>
  <si>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</si>
  <si>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</si>
  <si>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</si>
  <si>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</si>
  <si>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</si>
  <si>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</si>
  <si>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</si>
  <si>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</si>
  <si>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</si>
  <si>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</si>
  <si>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</si>
  <si>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</si>
  <si>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</si>
  <si>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</si>
  <si>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</si>
  <si>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</si>
  <si>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</si>
  <si>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</si>
  <si>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</si>
  <si>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</si>
  <si>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</si>
  <si>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</si>
  <si>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</si>
  <si>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</si>
  <si>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</si>
  <si>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</si>
  <si>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</si>
  <si>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</si>
  <si>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</si>
  <si>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</si>
  <si>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</si>
  <si>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</si>
  <si>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</si>
  <si>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</si>
  <si>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</si>
  <si>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</si>
  <si>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</si>
  <si>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</si>
  <si>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</si>
  <si>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</si>
  <si>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</si>
  <si>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</si>
  <si>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</si>
  <si>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</si>
  <si>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</si>
  <si>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</si>
  <si>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</si>
  <si>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</si>
  <si>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</si>
  <si>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</si>
  <si>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</si>
  <si>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</si>
  <si>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</si>
  <si>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</si>
  <si>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</si>
  <si>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</si>
  <si>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</si>
  <si>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</si>
  <si>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</si>
  <si>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</si>
  <si>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</si>
  <si>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</si>
  <si>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</si>
  <si>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</si>
  <si>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</si>
  <si>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</si>
  <si>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</si>
  <si>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</si>
  <si>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</si>
  <si>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</si>
  <si>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</si>
  <si>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</si>
  <si>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</si>
  <si>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</si>
  <si>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</si>
  <si>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</si>
  <si>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</si>
  <si>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</si>
  <si>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</si>
  <si>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</si>
  <si>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</si>
  <si>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</si>
  <si>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</si>
  <si>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</si>
  <si>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</si>
  <si>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</si>
  <si>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</si>
  <si>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</si>
  <si>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</si>
  <si>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</si>
  <si>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</si>
  <si>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</si>
  <si>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</si>
  <si>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</si>
  <si>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</si>
  <si>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</si>
  <si>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</si>
  <si>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</si>
  <si>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</si>
  <si>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</si>
  <si>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</si>
  <si>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</si>
  <si>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</si>
  <si>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</si>
  <si>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</si>
  <si>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</si>
  <si>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</si>
  <si>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</si>
  <si>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</si>
  <si>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</si>
  <si>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</si>
  <si>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</si>
  <si>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</si>
  <si>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</si>
  <si>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</si>
  <si>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</si>
  <si>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</si>
  <si>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</si>
  <si>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</si>
  <si>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</si>
  <si>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</si>
  <si>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</si>
  <si>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</si>
  <si>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</si>
  <si>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</si>
  <si>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</si>
  <si>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</si>
  <si>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</si>
  <si>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</si>
  <si>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</si>
  <si>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</si>
  <si>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</si>
  <si>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</si>
  <si>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</si>
  <si>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</si>
  <si>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</si>
  <si>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</si>
  <si>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</si>
  <si>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</si>
  <si>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</si>
  <si>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</si>
  <si>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</si>
  <si>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</si>
  <si>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</si>
  <si>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</si>
  <si>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</si>
  <si>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</si>
  <si>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</si>
  <si>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</si>
  <si>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</si>
  <si>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</si>
  <si>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</si>
  <si>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</si>
  <si>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</si>
  <si>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</si>
  <si>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</si>
  <si>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</si>
  <si>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</si>
  <si>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</si>
  <si>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</si>
  <si>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</si>
  <si>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</si>
  <si>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</si>
  <si>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</si>
  <si>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</si>
  <si>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</si>
  <si>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</si>
  <si>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</si>
  <si>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</si>
  <si>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</si>
  <si>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</si>
  <si>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</si>
  <si>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</si>
  <si>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</si>
  <si>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</si>
  <si>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</si>
  <si>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</si>
  <si>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</si>
  <si>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</si>
  <si>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</si>
  <si>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</si>
  <si>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</si>
  <si>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</si>
  <si>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</si>
  <si>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</si>
  <si>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</si>
  <si>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</si>
  <si>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</si>
  <si>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</si>
  <si>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</si>
  <si>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</si>
  <si>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</si>
  <si>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</si>
  <si>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</si>
  <si>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</si>
  <si>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</si>
  <si>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</si>
  <si>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</si>
  <si>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</si>
  <si>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</si>
  <si>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</si>
  <si>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</si>
  <si>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</si>
  <si>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</si>
  <si>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</si>
  <si>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</si>
  <si>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</si>
  <si>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</si>
  <si>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</si>
  <si>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</si>
  <si>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</si>
  <si>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</si>
  <si>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</si>
  <si>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</si>
  <si>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</si>
  <si>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</si>
  <si>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</si>
  <si>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</si>
  <si>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</si>
  <si>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</si>
  <si>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</si>
  <si>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</si>
  <si>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</si>
  <si>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</si>
  <si>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</si>
  <si>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</si>
  <si>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</si>
  <si>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</si>
  <si>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</si>
  <si>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</si>
  <si>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</si>
  <si>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</si>
  <si>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</si>
  <si>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</si>
  <si>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</si>
  <si>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</si>
  <si>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</si>
  <si>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</si>
  <si>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</si>
  <si>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</si>
  <si>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</si>
  <si>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</si>
  <si>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</si>
  <si>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</si>
  <si>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</si>
  <si>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</si>
  <si>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</si>
  <si>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</si>
  <si>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</si>
  <si>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</si>
  <si>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</si>
  <si>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</si>
  <si>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</si>
  <si>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</si>
  <si>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</si>
  <si>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</si>
  <si>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</si>
  <si>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</si>
  <si>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</si>
  <si>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</si>
  <si>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</si>
  <si>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</si>
  <si>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</si>
  <si>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</si>
  <si>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</si>
  <si>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</si>
  <si>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</si>
  <si>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</si>
  <si>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</si>
  <si>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</si>
  <si>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</si>
  <si>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</si>
  <si>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</si>
  <si>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</si>
  <si>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</si>
  <si>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</si>
  <si>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</si>
  <si>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</si>
  <si>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</si>
  <si>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</si>
  <si>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</si>
  <si>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</si>
  <si>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</si>
  <si>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</si>
  <si>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</si>
  <si>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</si>
  <si>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</si>
  <si>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</si>
  <si>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</si>
  <si>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</si>
  <si>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</si>
  <si>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</si>
  <si>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</si>
  <si>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</si>
  <si>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</si>
  <si>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</si>
  <si>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</si>
  <si>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</si>
  <si>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</si>
  <si>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</si>
  <si>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</si>
  <si>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</si>
  <si>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</si>
  <si>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</si>
  <si>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</si>
  <si>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</si>
  <si>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</si>
  <si>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</si>
  <si>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</si>
  <si>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</si>
  <si>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</si>
  <si>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</si>
  <si>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</si>
  <si>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</si>
  <si>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</si>
  <si>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</si>
  <si>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</si>
  <si>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</si>
  <si>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</si>
  <si>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</si>
  <si>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</si>
  <si>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</si>
  <si>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</si>
  <si>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</si>
  <si>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</si>
  <si>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</si>
  <si>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</si>
  <si>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</si>
  <si>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</si>
  <si>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</si>
  <si>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Jonard Industries Corp.. DBA Jonard Tools</t>
  </si>
  <si>
    <t>Edward Scirbona</t>
  </si>
  <si>
    <t>sales@jonard.com</t>
  </si>
  <si>
    <t>914-793-0700</t>
  </si>
  <si>
    <t>Director of Engineering</t>
  </si>
  <si>
    <t>escirbona@jonard.com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</si>
</sst>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_Sheet1" xfId="570" xr:uid="{00000000-0005-0000-0000-000038020000}"/>
    <cellStyle name="Note 2" xfId="571" xr:uid="{00000000-0005-0000-0000-000039020000}"/>
    <cellStyle name="Output 2" xfId="572" xr:uid="{00000000-0005-0000-0000-00003A020000}"/>
    <cellStyle name="Percent 2" xfId="573" xr:uid="{00000000-0005-0000-0000-00003B020000}"/>
    <cellStyle name="Standard 3" xfId="574" xr:uid="{00000000-0005-0000-0000-00003C020000}"/>
    <cellStyle name="Standard 4" xfId="575" xr:uid="{00000000-0005-0000-0000-00003D020000}"/>
    <cellStyle name="Standard 4 2" xfId="576" xr:uid="{00000000-0005-0000-0000-00003E020000}"/>
    <cellStyle name="Standard 4 2 2" xfId="577" xr:uid="{00000000-0005-0000-0000-00003F020000}"/>
    <cellStyle name="Standard 4 2 2 2" xfId="578" xr:uid="{00000000-0005-0000-0000-000040020000}"/>
    <cellStyle name="Standard 4 2 3" xfId="579" xr:uid="{00000000-0005-0000-0000-000041020000}"/>
    <cellStyle name="Standard 4 3" xfId="580" xr:uid="{00000000-0005-0000-0000-000042020000}"/>
    <cellStyle name="Standard 4 3 2" xfId="581" xr:uid="{00000000-0005-0000-0000-000043020000}"/>
    <cellStyle name="Standard 4 4" xfId="582" xr:uid="{00000000-0005-0000-0000-000044020000}"/>
    <cellStyle name="Standard 6" xfId="583" xr:uid="{00000000-0005-0000-0000-000045020000}"/>
    <cellStyle name="Title 2" xfId="584" xr:uid="{00000000-0005-0000-0000-000046020000}"/>
    <cellStyle name="Total 2" xfId="585" xr:uid="{00000000-0005-0000-0000-000047020000}"/>
    <cellStyle name="Warning Text 2" xfId="586" xr:uid="{00000000-0005-0000-0000-000048020000}"/>
    <cellStyle name="표준 2" xfId="587" xr:uid="{00000000-0005-0000-0000-00004F020000}"/>
    <cellStyle name="一般 7" xfId="588" xr:uid="{00000000-0005-0000-0000-00004E020000}"/>
    <cellStyle name="標準 2" xfId="589" xr:uid="{00000000-0005-0000-0000-000049020000}"/>
    <cellStyle name="標準 2 2" xfId="590" xr:uid="{00000000-0005-0000-0000-00004A020000}"/>
    <cellStyle name="標準 2 3" xfId="591" xr:uid="{00000000-0005-0000-0000-00004B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jon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scirbona@jon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pageSetup paperSize="9" orientation="portrait"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E89" sqref="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6"/>
      <c r="C11" s="155"/>
      <c r="D11" s="424" t="str">
        <f ca="1">IF(D9=Q9,OFFSET(L!$C$1,MATCH("Declaration"&amp;ADDRESS(ROW(),COLUMN(),4),L!$A:$A,0)-1,SL,,),"")</f>
        <v/>
      </c>
      <c r="E11" s="425"/>
      <c r="F11" s="425"/>
      <c r="G11" s="425"/>
      <c r="H11" s="425"/>
      <c r="I11" s="425"/>
      <c r="J11" s="426"/>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15495</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6" t="s">
        <v>15496</v>
      </c>
      <c r="E16" s="417"/>
      <c r="F16" s="417"/>
      <c r="G16" s="417"/>
      <c r="H16" s="417"/>
      <c r="I16" s="417"/>
      <c r="J16" s="418"/>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15497</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15495</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15498</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6" t="s">
        <v>15499</v>
      </c>
      <c r="E20" s="417"/>
      <c r="F20" s="417"/>
      <c r="G20" s="417"/>
      <c r="H20" s="417"/>
      <c r="I20" s="417"/>
      <c r="J20" s="418"/>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15497</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43682</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1"/>
      <c r="E23" s="421"/>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2" t="str">
        <f ca="1">OFFSET(L!$C$1,MATCH("Declaration"&amp;ADDRESS(ROW(),COLUMN(),4),L!$A:$A,0)-1,SL,,)</f>
        <v>Answer</v>
      </c>
      <c r="E25" s="42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4" t="str">
        <f ca="1">D25</f>
        <v>Answer</v>
      </c>
      <c r="E31" s="384"/>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4" t="str">
        <f ca="1">D25</f>
        <v>Answer</v>
      </c>
      <c r="E37" s="384"/>
      <c r="F37" s="21"/>
      <c r="G37" s="55" t="str">
        <f ca="1">G25</f>
        <v>Comments</v>
      </c>
      <c r="H37" s="420"/>
      <c r="I37" s="420"/>
      <c r="J37" s="42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84" t="str">
        <f ca="1">D25</f>
        <v>Answer</v>
      </c>
      <c r="E55" s="384"/>
      <c r="F55" s="21"/>
      <c r="G55" s="55" t="str">
        <f ca="1">G25</f>
        <v>Comments</v>
      </c>
      <c r="H55" s="419"/>
      <c r="I55" s="419"/>
      <c r="J55" s="419"/>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84" t="str">
        <f ca="1">D25</f>
        <v>Answer</v>
      </c>
      <c r="E61" s="384"/>
      <c r="F61" s="21"/>
      <c r="G61" s="55" t="str">
        <f ca="1">G25</f>
        <v>Comments</v>
      </c>
      <c r="H61" s="419" t="str">
        <f>IF(Q69="(*)","Click here to enter smelter names","")</f>
        <v/>
      </c>
      <c r="I61" s="419"/>
      <c r="J61" s="419"/>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3" t="str">
        <f ca="1">OFFSET(L!$C$1,MATCH("Declaration"&amp;ADDRESS(ROW(),COLUMN(),4),L!$A:$A,0)-1,SL,,)</f>
        <v>Answer the Following Questions at a Company Level</v>
      </c>
      <c r="C67" s="433"/>
      <c r="D67" s="433"/>
      <c r="E67" s="433"/>
      <c r="F67" s="433"/>
      <c r="G67" s="433"/>
      <c r="H67" s="433"/>
      <c r="I67" s="433"/>
      <c r="J67" s="43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2" t="str">
        <f ca="1">D25</f>
        <v>Answer</v>
      </c>
      <c r="E68" s="422"/>
      <c r="F68" s="64"/>
      <c r="G68" s="422" t="str">
        <f ca="1">G25</f>
        <v>Comments</v>
      </c>
      <c r="H68" s="422" t="e">
        <f>HLOOKUP(SL,LT,$O68,0)</f>
        <v>#NAME?</v>
      </c>
      <c r="I68" s="42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559</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3"/>
      <c r="H70" s="423"/>
      <c r="I70" s="423"/>
      <c r="J70" s="423"/>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559</v>
      </c>
      <c r="E71" s="378"/>
      <c r="F71" s="68"/>
      <c r="G71" s="393"/>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559</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559</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430" t="s">
        <v>559</v>
      </c>
      <c r="E79" s="431"/>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3"/>
      <c r="H80" s="423"/>
      <c r="I80" s="423"/>
      <c r="J80" s="423"/>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559</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2"/>
      <c r="H82" s="432"/>
      <c r="I82" s="432"/>
      <c r="J82" s="43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29" t="str">
        <f>IF(OR($D$8="",$I$3=""),"","Click here to check required fields completion")</f>
        <v/>
      </c>
      <c r="C86" s="429"/>
      <c r="D86" s="429"/>
      <c r="E86" s="429"/>
      <c r="F86" s="429"/>
      <c r="G86" s="429"/>
      <c r="H86" s="429"/>
      <c r="I86" s="429"/>
      <c r="J86" s="429"/>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7" t="str">
        <f ca="1">OFFSET(L!$C$1,MATCH("General"&amp;"Cpy",L!$A:$A,0)-1,SL,,)</f>
        <v>© 2019 Responsible Minerals Initiative. All rights reserved.</v>
      </c>
      <c r="B87" s="428"/>
      <c r="C87" s="428"/>
      <c r="D87" s="428"/>
      <c r="E87" s="428"/>
      <c r="F87" s="428"/>
      <c r="G87" s="428"/>
      <c r="H87" s="428"/>
      <c r="I87" s="428"/>
      <c r="J87" s="428"/>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8B06B91-6211-4E0D-957A-2CC4105E5019}"/>
    <hyperlink ref="D20" r:id="rId4" xr:uid="{21198F12-A050-42B5-B4AA-F43A7C306E69}"/>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4" t="str">
        <f ca="1">OFFSET(L!$C$1,MATCH("Smelter List"&amp;ADDRESS(ROW(),COLUMN(),4),L!$A:$A,0)-1,SL,,)</f>
        <v>Link to "RMAP Conformant Smelter List"</v>
      </c>
      <c r="K2" s="435"/>
      <c r="L2" s="435"/>
      <c r="M2" s="435"/>
      <c r="N2" s="435"/>
      <c r="O2" s="435"/>
      <c r="P2" s="232"/>
      <c r="Q2" s="233"/>
      <c r="R2" s="234"/>
      <c r="S2" s="234"/>
      <c r="T2" s="234"/>
      <c r="U2" s="261"/>
      <c r="V2" s="261"/>
      <c r="W2" s="262"/>
      <c r="X2" s="261"/>
      <c r="Y2" s="261"/>
      <c r="Z2" s="261"/>
      <c r="AH2" s="178" t="s">
        <v>558</v>
      </c>
    </row>
    <row r="3" spans="1:34" s="263" customFormat="1" ht="255.6" customHeight="1">
      <c r="A3" s="204"/>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64"/>
      <c r="G3" s="437" t="str">
        <f ca="1">OFFSET(L!$C$1,MATCH("General"&amp;"Cpy",L!$A:$A,0)-1,SL,,)</f>
        <v>© 2019 Responsible Minerals Initiative. All rights reserved.</v>
      </c>
      <c r="H3" s="437"/>
      <c r="I3" s="438"/>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Jonard Industries Corp.. DBA Jonard Tools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Edward Scirbona</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sales@jonard.com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914-793-0700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Edward Scirbona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escirbona@jonard.com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914-793-0700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43682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No</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No</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No</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No</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No</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No</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No</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No</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21"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49"/>
    </row>
    <row r="2" spans="1:6">
      <c r="A2" s="29"/>
      <c r="B2" s="151"/>
      <c r="C2" s="151"/>
      <c r="D2"/>
      <c r="E2" s="30"/>
    </row>
    <row r="3" spans="1:6">
      <c r="A3" s="29"/>
      <c r="B3" s="151"/>
      <c r="C3" s="151"/>
      <c r="D3" s="151"/>
      <c r="E3" s="30"/>
    </row>
    <row r="4" spans="1:6" ht="15.75" customHeight="1">
      <c r="A4" s="29"/>
      <c r="B4" s="440" t="s">
        <v>1014</v>
      </c>
      <c r="C4" s="440"/>
      <c r="D4" s="440"/>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3" t="str">
        <f ca="1">OFFSET(L!$C$1,MATCH("General"&amp;"Cpy",L!$A:$A,0)-1,SL,,)</f>
        <v>© 2019 Responsible Minerals Initiative. All rights reserved.</v>
      </c>
      <c r="C1001" s="443"/>
      <c r="D1001" s="443"/>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Ed Scirbona</cp:lastModifiedBy>
  <cp:lastPrinted>2015-04-21T20:47:43Z</cp:lastPrinted>
  <dcterms:created xsi:type="dcterms:W3CDTF">2010-06-21T21:00:23Z</dcterms:created>
  <dcterms:modified xsi:type="dcterms:W3CDTF">2019-08-05T19:22:16Z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